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je Dokumenty\PHSR\PHSR 2016\vyhodnotenie PHSR 2015\tabulky_vyhodnotenie PHSR 2015\Vyhodnotenie PHSR 2015\"/>
    </mc:Choice>
  </mc:AlternateContent>
  <bookViews>
    <workbookView xWindow="120" yWindow="75" windowWidth="20730" windowHeight="11760" tabRatio="706" activeTab="4"/>
  </bookViews>
  <sheets>
    <sheet name=" Ekonomický rozvoj" sheetId="1" r:id="rId1"/>
    <sheet name="Vzdelávanie" sheetId="2" r:id="rId2"/>
    <sheet name="Infraštruktúra" sheetId="3" r:id="rId3"/>
    <sheet name="Moderná samospráva" sheetId="4" r:id="rId4"/>
    <sheet name="Kultúra, šport" sheetId="5" r:id="rId5"/>
    <sheet name="Sociálny rozvoj" sheetId="6" r:id="rId6"/>
    <sheet name="Životné prostredie" sheetId="7" r:id="rId7"/>
    <sheet name="Monitoring 2015-2023" sheetId="8" r:id="rId8"/>
  </sheets>
  <definedNames>
    <definedName name="_xlnm.Print_Area" localSheetId="0">' Ekonomický rozvoj'!$A$1:$X$82</definedName>
    <definedName name="_xlnm.Print_Area" localSheetId="2">Infraštruktúra!$A$1:$X$76</definedName>
    <definedName name="_xlnm.Print_Area" localSheetId="4">'Kultúra, šport'!$A$1:$X$83</definedName>
    <definedName name="_xlnm.Print_Area" localSheetId="3">'Moderná samospráva'!$A$1:$X$34</definedName>
    <definedName name="_xlnm.Print_Area" localSheetId="5">'Sociálny rozvoj'!$A$1:$X$79</definedName>
    <definedName name="_xlnm.Print_Area" localSheetId="1">Vzdelávanie!$A$1:$X$43</definedName>
    <definedName name="_xlnm.Print_Area" localSheetId="6">'Životné prostredie'!$A$1:$X$87</definedName>
  </definedNames>
  <calcPr calcId="171027"/>
</workbook>
</file>

<file path=xl/calcChain.xml><?xml version="1.0" encoding="utf-8"?>
<calcChain xmlns="http://schemas.openxmlformats.org/spreadsheetml/2006/main">
  <c r="O53" i="8" l="1"/>
  <c r="M53" i="8"/>
  <c r="K53" i="8"/>
  <c r="I53" i="8"/>
  <c r="G53" i="8"/>
  <c r="E53" i="8"/>
  <c r="C53" i="8"/>
  <c r="D67" i="8" l="1"/>
  <c r="D66" i="8"/>
  <c r="D65" i="8"/>
  <c r="T10" i="6" l="1"/>
  <c r="T33" i="6"/>
  <c r="R33" i="6"/>
  <c r="T16" i="4" l="1"/>
  <c r="X16" i="4"/>
  <c r="X23" i="2"/>
  <c r="T22" i="2"/>
  <c r="T13" i="6"/>
  <c r="X35" i="2" l="1"/>
  <c r="X34" i="2"/>
  <c r="X33" i="2"/>
  <c r="Q33" i="2"/>
  <c r="X69" i="7" l="1"/>
  <c r="X68" i="7"/>
  <c r="T45" i="7" l="1"/>
  <c r="X62" i="6" l="1"/>
  <c r="R10" i="6" l="1"/>
  <c r="X26" i="6"/>
  <c r="T26" i="6" l="1"/>
  <c r="R26" i="6"/>
  <c r="T15" i="5"/>
  <c r="T52" i="1"/>
  <c r="X27" i="6"/>
  <c r="X10" i="6" l="1"/>
  <c r="H15" i="7" l="1"/>
  <c r="DF82" i="1" l="1"/>
  <c r="DE82" i="1"/>
  <c r="DD82" i="1"/>
  <c r="DC82" i="1"/>
  <c r="DB82" i="1"/>
  <c r="DA82" i="1"/>
  <c r="CZ82" i="1"/>
  <c r="CY82" i="1"/>
  <c r="CU82" i="1"/>
  <c r="CT82" i="1"/>
  <c r="CS82" i="1"/>
  <c r="CR82" i="1"/>
  <c r="CQ82" i="1"/>
  <c r="CP82" i="1"/>
  <c r="CO82" i="1"/>
  <c r="CN82" i="1"/>
  <c r="CJ82" i="1"/>
  <c r="CI82" i="1"/>
  <c r="CH82" i="1"/>
  <c r="CG82" i="1"/>
  <c r="CF82" i="1"/>
  <c r="CE82" i="1"/>
  <c r="CD82" i="1"/>
  <c r="CC82" i="1"/>
  <c r="BY82" i="1"/>
  <c r="BX82" i="1"/>
  <c r="BW82" i="1"/>
  <c r="BV82" i="1"/>
  <c r="BU82" i="1"/>
  <c r="BT82" i="1"/>
  <c r="BS82" i="1"/>
  <c r="BR82" i="1"/>
  <c r="BN82" i="1"/>
  <c r="BM82" i="1"/>
  <c r="BL82" i="1"/>
  <c r="BK82" i="1"/>
  <c r="BJ82" i="1"/>
  <c r="BI82" i="1"/>
  <c r="BH82" i="1"/>
  <c r="BG82" i="1"/>
  <c r="BC82" i="1"/>
  <c r="BB82" i="1"/>
  <c r="BA82" i="1"/>
  <c r="AZ82" i="1"/>
  <c r="AY82" i="1"/>
  <c r="AX82" i="1"/>
  <c r="AW82" i="1"/>
  <c r="AV82" i="1"/>
  <c r="AR82" i="1"/>
  <c r="AP82" i="1"/>
  <c r="AO82" i="1"/>
  <c r="AN82" i="1"/>
  <c r="AM82" i="1"/>
  <c r="AK82" i="1"/>
  <c r="AG82" i="1"/>
  <c r="AF82" i="1"/>
  <c r="AE82" i="1"/>
  <c r="AD82" i="1"/>
  <c r="AC82" i="1"/>
  <c r="AB82" i="1"/>
  <c r="AA82" i="1"/>
  <c r="Z82" i="1"/>
  <c r="O82" i="1"/>
  <c r="V82" i="1"/>
  <c r="S82" i="1"/>
  <c r="R82" i="1"/>
  <c r="Q82" i="1"/>
  <c r="DE10" i="7" l="1"/>
  <c r="DE12" i="7"/>
  <c r="DE13" i="7"/>
  <c r="DE15" i="7"/>
  <c r="DE8" i="7" s="1"/>
  <c r="DE17" i="7"/>
  <c r="DE18" i="7"/>
  <c r="DE20" i="7"/>
  <c r="DE22" i="7"/>
  <c r="DE25" i="7"/>
  <c r="DE27" i="7"/>
  <c r="DE29" i="7"/>
  <c r="DE31" i="7"/>
  <c r="DE32" i="7"/>
  <c r="DE34" i="7"/>
  <c r="DE35" i="7"/>
  <c r="DE36" i="7"/>
  <c r="DE38" i="7"/>
  <c r="DE40" i="7"/>
  <c r="DE43" i="7"/>
  <c r="DE45" i="7"/>
  <c r="DE47" i="7"/>
  <c r="DE51" i="7"/>
  <c r="DE52" i="7"/>
  <c r="DE53" i="7"/>
  <c r="DE54" i="7"/>
  <c r="DE55" i="7"/>
  <c r="DE57" i="7"/>
  <c r="DE58" i="7"/>
  <c r="DE59" i="7"/>
  <c r="DE60" i="7"/>
  <c r="DE64" i="7"/>
  <c r="DE65" i="7"/>
  <c r="DE66" i="7"/>
  <c r="DE67" i="7"/>
  <c r="DE68" i="7"/>
  <c r="DE69" i="7"/>
  <c r="DE71" i="7"/>
  <c r="DE73" i="7"/>
  <c r="DE74" i="7"/>
  <c r="DE75" i="7"/>
  <c r="DE77" i="7"/>
  <c r="DE78" i="7"/>
  <c r="DE79" i="7"/>
  <c r="DE83" i="7"/>
  <c r="DE81" i="7" s="1"/>
  <c r="DE84" i="7"/>
  <c r="DE85" i="7"/>
  <c r="DE86" i="7"/>
  <c r="DE87" i="7"/>
  <c r="CT10" i="7"/>
  <c r="CT12" i="7"/>
  <c r="CT13" i="7"/>
  <c r="CT15" i="7"/>
  <c r="CT17" i="7"/>
  <c r="CT18" i="7"/>
  <c r="CT20" i="7"/>
  <c r="CT22" i="7"/>
  <c r="CT25" i="7"/>
  <c r="CT27" i="7"/>
  <c r="CT29" i="7"/>
  <c r="CT31" i="7"/>
  <c r="CT32" i="7"/>
  <c r="CT34" i="7"/>
  <c r="CT35" i="7"/>
  <c r="CT36" i="7"/>
  <c r="CT38" i="7"/>
  <c r="CT40" i="7"/>
  <c r="CT43" i="7"/>
  <c r="CT45" i="7"/>
  <c r="CT47" i="7"/>
  <c r="CT51" i="7"/>
  <c r="CT52" i="7"/>
  <c r="CT49" i="7" s="1"/>
  <c r="CT53" i="7"/>
  <c r="CT54" i="7"/>
  <c r="CT55" i="7"/>
  <c r="CT57" i="7"/>
  <c r="CT58" i="7"/>
  <c r="CT59" i="7"/>
  <c r="CT60" i="7"/>
  <c r="CT64" i="7"/>
  <c r="CT65" i="7"/>
  <c r="CT66" i="7"/>
  <c r="CT67" i="7"/>
  <c r="CT68" i="7"/>
  <c r="CT69" i="7"/>
  <c r="CT71" i="7"/>
  <c r="CT73" i="7"/>
  <c r="CT74" i="7"/>
  <c r="CT75" i="7"/>
  <c r="CT77" i="7"/>
  <c r="CT78" i="7"/>
  <c r="CT79" i="7"/>
  <c r="CT83" i="7"/>
  <c r="CT84" i="7"/>
  <c r="CT85" i="7"/>
  <c r="CT86" i="7"/>
  <c r="CT81" i="7" s="1"/>
  <c r="CI10" i="7"/>
  <c r="CI12" i="7"/>
  <c r="CI13" i="7"/>
  <c r="CI15" i="7"/>
  <c r="CI17" i="7"/>
  <c r="CI18" i="7"/>
  <c r="CI20" i="7"/>
  <c r="CI22" i="7"/>
  <c r="CI25" i="7"/>
  <c r="CI27" i="7"/>
  <c r="CI29" i="7"/>
  <c r="CI31" i="7"/>
  <c r="CI32" i="7"/>
  <c r="CI34" i="7"/>
  <c r="CI35" i="7"/>
  <c r="CI36" i="7"/>
  <c r="CI38" i="7"/>
  <c r="CI40" i="7"/>
  <c r="CI43" i="7"/>
  <c r="CI45" i="7"/>
  <c r="CI47" i="7"/>
  <c r="CI51" i="7"/>
  <c r="CI52" i="7"/>
  <c r="CI53" i="7"/>
  <c r="CI54" i="7"/>
  <c r="CI55" i="7"/>
  <c r="CI57" i="7"/>
  <c r="CI58" i="7"/>
  <c r="CI59" i="7"/>
  <c r="CI60" i="7"/>
  <c r="CI64" i="7"/>
  <c r="CI65" i="7"/>
  <c r="CI66" i="7"/>
  <c r="CI67" i="7"/>
  <c r="CI62" i="7" s="1"/>
  <c r="CI68" i="7"/>
  <c r="CI69" i="7"/>
  <c r="CI71" i="7"/>
  <c r="CI73" i="7"/>
  <c r="CI74" i="7"/>
  <c r="CI75" i="7"/>
  <c r="CI77" i="7"/>
  <c r="CI78" i="7"/>
  <c r="CI79" i="7"/>
  <c r="CI83" i="7"/>
  <c r="CI84" i="7"/>
  <c r="CI85" i="7"/>
  <c r="CI81" i="7" s="1"/>
  <c r="CI86" i="7"/>
  <c r="BX10" i="7"/>
  <c r="BX12" i="7"/>
  <c r="BX13" i="7"/>
  <c r="BX15" i="7"/>
  <c r="BX17" i="7"/>
  <c r="BX18" i="7"/>
  <c r="BX20" i="7"/>
  <c r="BX22" i="7"/>
  <c r="BX25" i="7"/>
  <c r="BX27" i="7"/>
  <c r="BX29" i="7"/>
  <c r="BX31" i="7"/>
  <c r="BX32" i="7"/>
  <c r="BX34" i="7"/>
  <c r="BX35" i="7"/>
  <c r="BX36" i="7"/>
  <c r="BX38" i="7"/>
  <c r="BX40" i="7"/>
  <c r="BX43" i="7"/>
  <c r="BX45" i="7"/>
  <c r="BX47" i="7"/>
  <c r="BX51" i="7"/>
  <c r="BX52" i="7"/>
  <c r="BX53" i="7"/>
  <c r="BX54" i="7"/>
  <c r="BX55" i="7"/>
  <c r="BX57" i="7"/>
  <c r="BX58" i="7"/>
  <c r="BX59" i="7"/>
  <c r="BX60" i="7"/>
  <c r="BX64" i="7"/>
  <c r="BX65" i="7"/>
  <c r="BX66" i="7"/>
  <c r="BX67" i="7"/>
  <c r="BX68" i="7"/>
  <c r="BX69" i="7"/>
  <c r="BX71" i="7"/>
  <c r="BX73" i="7"/>
  <c r="BX74" i="7"/>
  <c r="BX75" i="7"/>
  <c r="BX77" i="7"/>
  <c r="BX78" i="7"/>
  <c r="BX79" i="7"/>
  <c r="BX83" i="7"/>
  <c r="BX84" i="7"/>
  <c r="BX81" i="7" s="1"/>
  <c r="BX85" i="7"/>
  <c r="BX86" i="7"/>
  <c r="BM10" i="7"/>
  <c r="BM12" i="7"/>
  <c r="BM13" i="7"/>
  <c r="BM15" i="7"/>
  <c r="BM17" i="7"/>
  <c r="BM18" i="7"/>
  <c r="BM20" i="7"/>
  <c r="BM22" i="7"/>
  <c r="BM8" i="7" s="1"/>
  <c r="BM25" i="7"/>
  <c r="BM27" i="7"/>
  <c r="BM29" i="7"/>
  <c r="BM31" i="7"/>
  <c r="BM32" i="7"/>
  <c r="BM34" i="7"/>
  <c r="BM35" i="7"/>
  <c r="BM36" i="7"/>
  <c r="BM38" i="7"/>
  <c r="BM40" i="7"/>
  <c r="BM43" i="7"/>
  <c r="BM45" i="7"/>
  <c r="BM47" i="7"/>
  <c r="BM51" i="7"/>
  <c r="BM52" i="7"/>
  <c r="BM53" i="7"/>
  <c r="BM54" i="7"/>
  <c r="BM55" i="7"/>
  <c r="BM57" i="7"/>
  <c r="BM58" i="7"/>
  <c r="BM59" i="7"/>
  <c r="BM60" i="7"/>
  <c r="BM64" i="7"/>
  <c r="BM65" i="7"/>
  <c r="BM66" i="7"/>
  <c r="BM67" i="7"/>
  <c r="BM68" i="7"/>
  <c r="BM69" i="7"/>
  <c r="BM71" i="7"/>
  <c r="BM73" i="7"/>
  <c r="BM74" i="7"/>
  <c r="BM75" i="7"/>
  <c r="BM77" i="7"/>
  <c r="BM78" i="7"/>
  <c r="BM79" i="7"/>
  <c r="BM83" i="7"/>
  <c r="BM81" i="7" s="1"/>
  <c r="BM84" i="7"/>
  <c r="BM85" i="7"/>
  <c r="BM86" i="7"/>
  <c r="BM87" i="7"/>
  <c r="BB10" i="7"/>
  <c r="BB12" i="7"/>
  <c r="BB13" i="7"/>
  <c r="BB15" i="7"/>
  <c r="BB17" i="7"/>
  <c r="BB18" i="7"/>
  <c r="BB20" i="7"/>
  <c r="BB22" i="7"/>
  <c r="BB25" i="7"/>
  <c r="BB27" i="7"/>
  <c r="BB29" i="7"/>
  <c r="BB31" i="7"/>
  <c r="BB32" i="7"/>
  <c r="BB34" i="7"/>
  <c r="BB35" i="7"/>
  <c r="BB36" i="7"/>
  <c r="BB38" i="7"/>
  <c r="BB40" i="7"/>
  <c r="BB43" i="7"/>
  <c r="BB45" i="7"/>
  <c r="BB47" i="7"/>
  <c r="BB51" i="7"/>
  <c r="BB52" i="7"/>
  <c r="BB49" i="7" s="1"/>
  <c r="BB53" i="7"/>
  <c r="BB54" i="7"/>
  <c r="BB55" i="7"/>
  <c r="BB57" i="7"/>
  <c r="BB58" i="7"/>
  <c r="BB59" i="7"/>
  <c r="BB60" i="7"/>
  <c r="BB64" i="7"/>
  <c r="BB65" i="7"/>
  <c r="BB66" i="7"/>
  <c r="BB67" i="7"/>
  <c r="BB68" i="7"/>
  <c r="BB69" i="7"/>
  <c r="BB71" i="7"/>
  <c r="BB73" i="7"/>
  <c r="BB74" i="7"/>
  <c r="BB75" i="7"/>
  <c r="BB77" i="7"/>
  <c r="BB78" i="7"/>
  <c r="BB79" i="7"/>
  <c r="BB83" i="7"/>
  <c r="BB84" i="7"/>
  <c r="BB85" i="7"/>
  <c r="BB86" i="7"/>
  <c r="BB81" i="7" s="1"/>
  <c r="AQ10" i="7"/>
  <c r="AQ12" i="7"/>
  <c r="AQ13" i="7"/>
  <c r="AQ15" i="7"/>
  <c r="AQ17" i="7"/>
  <c r="AQ18" i="7"/>
  <c r="AQ20" i="7"/>
  <c r="AQ22" i="7"/>
  <c r="AQ25" i="7"/>
  <c r="AQ27" i="7"/>
  <c r="AQ29" i="7"/>
  <c r="AQ31" i="7"/>
  <c r="AQ32" i="7"/>
  <c r="AQ34" i="7"/>
  <c r="AQ35" i="7"/>
  <c r="AQ36" i="7"/>
  <c r="AQ38" i="7"/>
  <c r="AQ40" i="7"/>
  <c r="AQ43" i="7"/>
  <c r="AQ45" i="7"/>
  <c r="AQ47" i="7"/>
  <c r="AQ51" i="7"/>
  <c r="AQ52" i="7"/>
  <c r="AQ53" i="7"/>
  <c r="AQ54" i="7"/>
  <c r="AQ55" i="7"/>
  <c r="AQ57" i="7"/>
  <c r="AQ58" i="7"/>
  <c r="AQ59" i="7"/>
  <c r="AQ60" i="7"/>
  <c r="AQ64" i="7"/>
  <c r="AQ65" i="7"/>
  <c r="AQ66" i="7"/>
  <c r="AQ67" i="7"/>
  <c r="AQ62" i="7" s="1"/>
  <c r="AQ68" i="7"/>
  <c r="AQ69" i="7"/>
  <c r="AQ71" i="7"/>
  <c r="AQ73" i="7"/>
  <c r="AQ74" i="7"/>
  <c r="AQ75" i="7"/>
  <c r="AQ77" i="7"/>
  <c r="AQ78" i="7"/>
  <c r="AQ79" i="7"/>
  <c r="AQ83" i="7"/>
  <c r="AQ84" i="7"/>
  <c r="AQ85" i="7"/>
  <c r="AQ81" i="7" s="1"/>
  <c r="AQ86" i="7"/>
  <c r="AF10" i="7"/>
  <c r="AF12" i="7"/>
  <c r="AF13" i="7"/>
  <c r="AF15" i="7"/>
  <c r="AF17" i="7"/>
  <c r="AF18" i="7"/>
  <c r="AF20" i="7"/>
  <c r="AF22" i="7"/>
  <c r="AF25" i="7"/>
  <c r="AF27" i="7"/>
  <c r="AF29" i="7"/>
  <c r="AF31" i="7"/>
  <c r="AF32" i="7"/>
  <c r="AF34" i="7"/>
  <c r="AF35" i="7"/>
  <c r="AF36" i="7"/>
  <c r="AF38" i="7"/>
  <c r="AF40" i="7"/>
  <c r="AF43" i="7"/>
  <c r="AF45" i="7"/>
  <c r="AF47" i="7"/>
  <c r="AF51" i="7"/>
  <c r="AF52" i="7"/>
  <c r="AF53" i="7"/>
  <c r="AF54" i="7"/>
  <c r="AF55" i="7"/>
  <c r="AF57" i="7"/>
  <c r="AF58" i="7"/>
  <c r="AF59" i="7"/>
  <c r="AF60" i="7"/>
  <c r="AF64" i="7"/>
  <c r="AF65" i="7"/>
  <c r="AF66" i="7"/>
  <c r="AF67" i="7"/>
  <c r="AF68" i="7"/>
  <c r="AF69" i="7"/>
  <c r="AF71" i="7"/>
  <c r="AF73" i="7"/>
  <c r="AF74" i="7"/>
  <c r="AF75" i="7"/>
  <c r="AF77" i="7"/>
  <c r="AF78" i="7"/>
  <c r="AF79" i="7"/>
  <c r="AF83" i="7"/>
  <c r="AF84" i="7"/>
  <c r="AF81" i="7" s="1"/>
  <c r="AF85" i="7"/>
  <c r="AF86" i="7"/>
  <c r="DE10" i="6"/>
  <c r="DE11" i="6"/>
  <c r="DE12" i="6"/>
  <c r="DE13" i="6"/>
  <c r="DE14" i="6"/>
  <c r="DE15" i="6"/>
  <c r="DE17" i="6"/>
  <c r="DE20" i="6"/>
  <c r="DE21" i="6"/>
  <c r="DE22" i="6"/>
  <c r="DE24" i="6"/>
  <c r="DE26" i="6"/>
  <c r="DE28" i="6"/>
  <c r="DE31" i="6"/>
  <c r="DE33" i="6"/>
  <c r="DE34" i="6"/>
  <c r="DE35" i="6"/>
  <c r="DE40" i="6"/>
  <c r="DE41" i="6"/>
  <c r="DE42" i="6"/>
  <c r="DE44" i="6"/>
  <c r="DE48" i="6"/>
  <c r="DE49" i="6"/>
  <c r="DE50" i="6"/>
  <c r="DE51" i="6"/>
  <c r="DE52" i="6"/>
  <c r="DE53" i="6"/>
  <c r="DE54" i="6"/>
  <c r="DE56" i="6"/>
  <c r="DE57" i="6"/>
  <c r="DE58" i="6"/>
  <c r="DE62" i="6"/>
  <c r="DE65" i="6"/>
  <c r="DE66" i="6"/>
  <c r="DE67" i="6"/>
  <c r="DE70" i="6"/>
  <c r="DE71" i="6"/>
  <c r="DE73" i="6"/>
  <c r="DE74" i="6"/>
  <c r="DE76" i="6"/>
  <c r="CT10" i="6"/>
  <c r="CT11" i="6"/>
  <c r="CT12" i="6"/>
  <c r="CT13" i="6"/>
  <c r="CT14" i="6"/>
  <c r="CT15" i="6"/>
  <c r="CT17" i="6"/>
  <c r="CT20" i="6"/>
  <c r="CT21" i="6"/>
  <c r="CT22" i="6"/>
  <c r="CT24" i="6"/>
  <c r="CT26" i="6"/>
  <c r="CT28" i="6"/>
  <c r="CT31" i="6"/>
  <c r="CT33" i="6"/>
  <c r="CT34" i="6"/>
  <c r="CT35" i="6"/>
  <c r="CT40" i="6"/>
  <c r="CT41" i="6"/>
  <c r="CT42" i="6"/>
  <c r="CT44" i="6"/>
  <c r="CT48" i="6"/>
  <c r="CT49" i="6"/>
  <c r="CT46" i="6" s="1"/>
  <c r="CT50" i="6"/>
  <c r="CT51" i="6"/>
  <c r="CT52" i="6"/>
  <c r="CT53" i="6"/>
  <c r="CT54" i="6"/>
  <c r="CT56" i="6"/>
  <c r="CT57" i="6"/>
  <c r="CT58" i="6"/>
  <c r="CT62" i="6"/>
  <c r="CT65" i="6"/>
  <c r="CT66" i="6"/>
  <c r="CT67" i="6"/>
  <c r="CT70" i="6"/>
  <c r="CT71" i="6"/>
  <c r="CT73" i="6"/>
  <c r="CT74" i="6"/>
  <c r="CT76" i="6"/>
  <c r="CI10" i="6"/>
  <c r="CI11" i="6"/>
  <c r="CI12" i="6"/>
  <c r="CI13" i="6"/>
  <c r="CI14" i="6"/>
  <c r="CI15" i="6"/>
  <c r="CI17" i="6"/>
  <c r="CI20" i="6"/>
  <c r="CI21" i="6"/>
  <c r="CI22" i="6"/>
  <c r="CI24" i="6"/>
  <c r="CI26" i="6"/>
  <c r="CI28" i="6"/>
  <c r="CI31" i="6"/>
  <c r="CI33" i="6"/>
  <c r="CI34" i="6"/>
  <c r="CI35" i="6"/>
  <c r="CI40" i="6"/>
  <c r="CI41" i="6"/>
  <c r="CI42" i="6"/>
  <c r="CI44" i="6"/>
  <c r="CI48" i="6"/>
  <c r="CI49" i="6"/>
  <c r="CI50" i="6"/>
  <c r="CI51" i="6"/>
  <c r="CI52" i="6"/>
  <c r="CI53" i="6"/>
  <c r="CI54" i="6"/>
  <c r="CI56" i="6"/>
  <c r="CI57" i="6"/>
  <c r="CI58" i="6"/>
  <c r="CI62" i="6"/>
  <c r="CI65" i="6"/>
  <c r="CI66" i="6"/>
  <c r="CI60" i="6" s="1"/>
  <c r="CI67" i="6"/>
  <c r="CI70" i="6"/>
  <c r="CI71" i="6"/>
  <c r="CI73" i="6"/>
  <c r="CI74" i="6"/>
  <c r="CI76" i="6"/>
  <c r="BX10" i="6"/>
  <c r="BX11" i="6"/>
  <c r="BX12" i="6"/>
  <c r="BX13" i="6"/>
  <c r="BX14" i="6"/>
  <c r="BX15" i="6"/>
  <c r="BX17" i="6"/>
  <c r="BX20" i="6"/>
  <c r="BX21" i="6"/>
  <c r="BX22" i="6"/>
  <c r="BX24" i="6"/>
  <c r="BX26" i="6"/>
  <c r="BX28" i="6"/>
  <c r="BX31" i="6"/>
  <c r="BX33" i="6"/>
  <c r="BX34" i="6"/>
  <c r="BX35" i="6"/>
  <c r="BX40" i="6"/>
  <c r="BX41" i="6"/>
  <c r="BX42" i="6"/>
  <c r="BX44" i="6"/>
  <c r="BX48" i="6"/>
  <c r="BX49" i="6"/>
  <c r="BX50" i="6"/>
  <c r="BX51" i="6"/>
  <c r="BX52" i="6"/>
  <c r="BX53" i="6"/>
  <c r="BX54" i="6"/>
  <c r="BX56" i="6"/>
  <c r="BX57" i="6"/>
  <c r="BX58" i="6"/>
  <c r="BX62" i="6"/>
  <c r="BX65" i="6"/>
  <c r="BX66" i="6"/>
  <c r="BX67" i="6"/>
  <c r="BX70" i="6"/>
  <c r="BX71" i="6"/>
  <c r="BX73" i="6"/>
  <c r="BX74" i="6"/>
  <c r="BX76" i="6"/>
  <c r="BX79" i="6"/>
  <c r="BM10" i="6"/>
  <c r="BM11" i="6"/>
  <c r="BM12" i="6"/>
  <c r="BM13" i="6"/>
  <c r="BM14" i="6"/>
  <c r="BM15" i="6"/>
  <c r="BM17" i="6"/>
  <c r="BM20" i="6"/>
  <c r="BM21" i="6"/>
  <c r="BM22" i="6"/>
  <c r="BM24" i="6"/>
  <c r="BM26" i="6"/>
  <c r="BM28" i="6"/>
  <c r="BM31" i="6"/>
  <c r="BM33" i="6"/>
  <c r="BM34" i="6"/>
  <c r="BM35" i="6"/>
  <c r="BM40" i="6"/>
  <c r="BM41" i="6"/>
  <c r="BM42" i="6"/>
  <c r="BM44" i="6"/>
  <c r="BM48" i="6"/>
  <c r="BM49" i="6"/>
  <c r="BM50" i="6"/>
  <c r="BM51" i="6"/>
  <c r="BM52" i="6"/>
  <c r="BM53" i="6"/>
  <c r="BM54" i="6"/>
  <c r="BM56" i="6"/>
  <c r="BM57" i="6"/>
  <c r="BM58" i="6"/>
  <c r="BM62" i="6"/>
  <c r="BM65" i="6"/>
  <c r="BM66" i="6"/>
  <c r="BM67" i="6"/>
  <c r="BM70" i="6"/>
  <c r="BM71" i="6"/>
  <c r="BM73" i="6"/>
  <c r="BM74" i="6"/>
  <c r="BM76" i="6"/>
  <c r="BM8" i="6"/>
  <c r="BB10" i="6"/>
  <c r="BB11" i="6"/>
  <c r="BB12" i="6"/>
  <c r="BB13" i="6"/>
  <c r="BB14" i="6"/>
  <c r="BB15" i="6"/>
  <c r="BB17" i="6"/>
  <c r="BB20" i="6"/>
  <c r="BB21" i="6"/>
  <c r="BB22" i="6"/>
  <c r="BB24" i="6"/>
  <c r="BB26" i="6"/>
  <c r="BB28" i="6"/>
  <c r="BB31" i="6"/>
  <c r="BB33" i="6"/>
  <c r="BB34" i="6"/>
  <c r="BB35" i="6"/>
  <c r="BB40" i="6"/>
  <c r="BB41" i="6"/>
  <c r="BB42" i="6"/>
  <c r="BB44" i="6"/>
  <c r="BB48" i="6"/>
  <c r="BB49" i="6"/>
  <c r="BB46" i="6" s="1"/>
  <c r="BB50" i="6"/>
  <c r="BB51" i="6"/>
  <c r="BB52" i="6"/>
  <c r="BB53" i="6"/>
  <c r="BB54" i="6"/>
  <c r="BB56" i="6"/>
  <c r="BB57" i="6"/>
  <c r="BB58" i="6"/>
  <c r="BB62" i="6"/>
  <c r="BB65" i="6"/>
  <c r="BB66" i="6"/>
  <c r="BB67" i="6"/>
  <c r="BB70" i="6"/>
  <c r="BB71" i="6"/>
  <c r="BB73" i="6"/>
  <c r="BB74" i="6"/>
  <c r="BB76" i="6"/>
  <c r="AQ10" i="6"/>
  <c r="AQ11" i="6"/>
  <c r="AQ12" i="6"/>
  <c r="AQ13" i="6"/>
  <c r="AQ14" i="6"/>
  <c r="AQ15" i="6"/>
  <c r="AQ17" i="6"/>
  <c r="AQ20" i="6"/>
  <c r="AQ21" i="6"/>
  <c r="AQ22" i="6"/>
  <c r="AQ24" i="6"/>
  <c r="AQ26" i="6"/>
  <c r="AQ28" i="6"/>
  <c r="AQ31" i="6"/>
  <c r="AQ33" i="6"/>
  <c r="AQ34" i="6"/>
  <c r="AQ35" i="6"/>
  <c r="AQ40" i="6"/>
  <c r="AQ41" i="6"/>
  <c r="AQ42" i="6"/>
  <c r="AQ44" i="6"/>
  <c r="AQ48" i="6"/>
  <c r="AQ49" i="6"/>
  <c r="AQ50" i="6"/>
  <c r="AQ51" i="6"/>
  <c r="AQ52" i="6"/>
  <c r="AQ53" i="6"/>
  <c r="AQ54" i="6"/>
  <c r="AQ56" i="6"/>
  <c r="AQ57" i="6"/>
  <c r="AQ58" i="6"/>
  <c r="AQ62" i="6"/>
  <c r="AQ65" i="6"/>
  <c r="AQ66" i="6"/>
  <c r="AQ67" i="6"/>
  <c r="AQ70" i="6"/>
  <c r="AQ71" i="6"/>
  <c r="AQ73" i="6"/>
  <c r="AQ74" i="6"/>
  <c r="AQ76" i="6"/>
  <c r="AQ60" i="6"/>
  <c r="AF10" i="6"/>
  <c r="AF11" i="6"/>
  <c r="AF12" i="6"/>
  <c r="AF13" i="6"/>
  <c r="AF14" i="6"/>
  <c r="AF15" i="6"/>
  <c r="AF17" i="6"/>
  <c r="AF20" i="6"/>
  <c r="AF21" i="6"/>
  <c r="AF22" i="6"/>
  <c r="AF24" i="6"/>
  <c r="AF26" i="6"/>
  <c r="AF28" i="6"/>
  <c r="AF31" i="6"/>
  <c r="AF33" i="6"/>
  <c r="AF34" i="6"/>
  <c r="AF35" i="6"/>
  <c r="AF40" i="6"/>
  <c r="AF41" i="6"/>
  <c r="AF42" i="6"/>
  <c r="AF44" i="6"/>
  <c r="AF48" i="6"/>
  <c r="AF49" i="6"/>
  <c r="AF50" i="6"/>
  <c r="AF51" i="6"/>
  <c r="AF52" i="6"/>
  <c r="AF53" i="6"/>
  <c r="AF54" i="6"/>
  <c r="AF56" i="6"/>
  <c r="AF57" i="6"/>
  <c r="AF58" i="6"/>
  <c r="AF62" i="6"/>
  <c r="AF65" i="6"/>
  <c r="AF66" i="6"/>
  <c r="AF67" i="6"/>
  <c r="AF70" i="6"/>
  <c r="AF71" i="6"/>
  <c r="AF73" i="6"/>
  <c r="AF74" i="6"/>
  <c r="AF76" i="6"/>
  <c r="AF79" i="6"/>
  <c r="DE10" i="5"/>
  <c r="DE11" i="5"/>
  <c r="DE12" i="5"/>
  <c r="DE13" i="5"/>
  <c r="DE8" i="5" s="1"/>
  <c r="DE14" i="5"/>
  <c r="DE15" i="5"/>
  <c r="DE16" i="5"/>
  <c r="DE17" i="5"/>
  <c r="DE19" i="5"/>
  <c r="DE20" i="5"/>
  <c r="DE21" i="5"/>
  <c r="DE22" i="5"/>
  <c r="DE25" i="5"/>
  <c r="DE27" i="5"/>
  <c r="DE28" i="5"/>
  <c r="DE29" i="5"/>
  <c r="DE31" i="5"/>
  <c r="DE37" i="5"/>
  <c r="DE38" i="5"/>
  <c r="DE39" i="5"/>
  <c r="DE40" i="5"/>
  <c r="DE41" i="5"/>
  <c r="DE42" i="5"/>
  <c r="DE44" i="5"/>
  <c r="DE46" i="5"/>
  <c r="DE49" i="5"/>
  <c r="DE50" i="5"/>
  <c r="DE51" i="5"/>
  <c r="DE52" i="5"/>
  <c r="DE54" i="5"/>
  <c r="DE55" i="5"/>
  <c r="DE59" i="5"/>
  <c r="DE60" i="5"/>
  <c r="DE61" i="5"/>
  <c r="DE62" i="5"/>
  <c r="DE64" i="5"/>
  <c r="DE66" i="5"/>
  <c r="DE70" i="5"/>
  <c r="DE71" i="5"/>
  <c r="DE73" i="5"/>
  <c r="DE74" i="5"/>
  <c r="DE76" i="5"/>
  <c r="DE78" i="5"/>
  <c r="DE79" i="5"/>
  <c r="DE80" i="5"/>
  <c r="DE81" i="5"/>
  <c r="DE82" i="5"/>
  <c r="DE83" i="5"/>
  <c r="CT10" i="5"/>
  <c r="CT11" i="5"/>
  <c r="CT12" i="5"/>
  <c r="CT13" i="5"/>
  <c r="CT14" i="5"/>
  <c r="CT15" i="5"/>
  <c r="CT16" i="5"/>
  <c r="CT17" i="5"/>
  <c r="CT19" i="5"/>
  <c r="CT20" i="5"/>
  <c r="CT21" i="5"/>
  <c r="CT22" i="5"/>
  <c r="CT25" i="5"/>
  <c r="CT27" i="5"/>
  <c r="CT28" i="5"/>
  <c r="CT29" i="5"/>
  <c r="CT31" i="5"/>
  <c r="CT37" i="5"/>
  <c r="CT38" i="5"/>
  <c r="CT35" i="5" s="1"/>
  <c r="CT39" i="5"/>
  <c r="CT40" i="5"/>
  <c r="CT41" i="5"/>
  <c r="CT42" i="5"/>
  <c r="CT44" i="5"/>
  <c r="CT46" i="5"/>
  <c r="CT49" i="5"/>
  <c r="CT50" i="5"/>
  <c r="CT51" i="5"/>
  <c r="CT52" i="5"/>
  <c r="CT54" i="5"/>
  <c r="CT55" i="5"/>
  <c r="CT59" i="5"/>
  <c r="CT60" i="5"/>
  <c r="CT61" i="5"/>
  <c r="CT62" i="5"/>
  <c r="CT57" i="5" s="1"/>
  <c r="CT64" i="5"/>
  <c r="CT66" i="5"/>
  <c r="CT70" i="5"/>
  <c r="CT71" i="5"/>
  <c r="CT73" i="5"/>
  <c r="CT74" i="5"/>
  <c r="CT76" i="5"/>
  <c r="CT78" i="5"/>
  <c r="CT79" i="5"/>
  <c r="CT80" i="5"/>
  <c r="CT81" i="5"/>
  <c r="CT82" i="5"/>
  <c r="CI10" i="5"/>
  <c r="CI11" i="5"/>
  <c r="CI12" i="5"/>
  <c r="CI13" i="5"/>
  <c r="CI14" i="5"/>
  <c r="CI15" i="5"/>
  <c r="CI16" i="5"/>
  <c r="CI17" i="5"/>
  <c r="CI19" i="5"/>
  <c r="CI20" i="5"/>
  <c r="CI21" i="5"/>
  <c r="CI22" i="5"/>
  <c r="CI25" i="5"/>
  <c r="CI27" i="5"/>
  <c r="CI28" i="5"/>
  <c r="CI29" i="5"/>
  <c r="CI31" i="5"/>
  <c r="CI37" i="5"/>
  <c r="CI38" i="5"/>
  <c r="CI39" i="5"/>
  <c r="CI40" i="5"/>
  <c r="CI41" i="5"/>
  <c r="CI42" i="5"/>
  <c r="CI44" i="5"/>
  <c r="CI46" i="5"/>
  <c r="CI49" i="5"/>
  <c r="CI50" i="5"/>
  <c r="CI51" i="5"/>
  <c r="CI52" i="5"/>
  <c r="CI54" i="5"/>
  <c r="CI55" i="5"/>
  <c r="CI59" i="5"/>
  <c r="CI60" i="5"/>
  <c r="CI61" i="5"/>
  <c r="CI57" i="5" s="1"/>
  <c r="CI62" i="5"/>
  <c r="CI64" i="5"/>
  <c r="CI66" i="5"/>
  <c r="CI70" i="5"/>
  <c r="CI71" i="5"/>
  <c r="CI73" i="5"/>
  <c r="CI74" i="5"/>
  <c r="CI76" i="5"/>
  <c r="CI78" i="5"/>
  <c r="CI79" i="5"/>
  <c r="CI80" i="5"/>
  <c r="CI81" i="5"/>
  <c r="CI82" i="5"/>
  <c r="BX10" i="5"/>
  <c r="BX11" i="5"/>
  <c r="BX12" i="5"/>
  <c r="BX13" i="5"/>
  <c r="BX14" i="5"/>
  <c r="BX15" i="5"/>
  <c r="BX16" i="5"/>
  <c r="BX17" i="5"/>
  <c r="BX19" i="5"/>
  <c r="BX20" i="5"/>
  <c r="BX21" i="5"/>
  <c r="BX22" i="5"/>
  <c r="BX25" i="5"/>
  <c r="BX27" i="5"/>
  <c r="BX28" i="5"/>
  <c r="BX29" i="5"/>
  <c r="BX31" i="5"/>
  <c r="BX37" i="5"/>
  <c r="BX38" i="5"/>
  <c r="BX39" i="5"/>
  <c r="BX40" i="5"/>
  <c r="BX41" i="5"/>
  <c r="BX42" i="5"/>
  <c r="BX44" i="5"/>
  <c r="BX46" i="5"/>
  <c r="BX49" i="5"/>
  <c r="BX50" i="5"/>
  <c r="BX51" i="5"/>
  <c r="BX52" i="5"/>
  <c r="BX54" i="5"/>
  <c r="BX55" i="5"/>
  <c r="BX59" i="5"/>
  <c r="BX60" i="5"/>
  <c r="BX61" i="5"/>
  <c r="BX62" i="5"/>
  <c r="BX64" i="5"/>
  <c r="BX66" i="5"/>
  <c r="BX70" i="5"/>
  <c r="BX71" i="5"/>
  <c r="BX73" i="5"/>
  <c r="BX74" i="5"/>
  <c r="BX68" i="5" s="1"/>
  <c r="BX76" i="5"/>
  <c r="BX78" i="5"/>
  <c r="BX79" i="5"/>
  <c r="BX80" i="5"/>
  <c r="BX81" i="5"/>
  <c r="BX82" i="5"/>
  <c r="BM10" i="5"/>
  <c r="BM11" i="5"/>
  <c r="BM12" i="5"/>
  <c r="BM13" i="5"/>
  <c r="BM8" i="5" s="1"/>
  <c r="BM14" i="5"/>
  <c r="BM15" i="5"/>
  <c r="BM16" i="5"/>
  <c r="BM17" i="5"/>
  <c r="BM19" i="5"/>
  <c r="BM20" i="5"/>
  <c r="BM21" i="5"/>
  <c r="BM22" i="5"/>
  <c r="BM25" i="5"/>
  <c r="BM27" i="5"/>
  <c r="BM28" i="5"/>
  <c r="BM29" i="5"/>
  <c r="BM31" i="5"/>
  <c r="BM37" i="5"/>
  <c r="BM38" i="5"/>
  <c r="BM39" i="5"/>
  <c r="BM40" i="5"/>
  <c r="BM41" i="5"/>
  <c r="BM42" i="5"/>
  <c r="BM44" i="5"/>
  <c r="BM46" i="5"/>
  <c r="BM49" i="5"/>
  <c r="BM50" i="5"/>
  <c r="BM51" i="5"/>
  <c r="BM52" i="5"/>
  <c r="BM54" i="5"/>
  <c r="BM55" i="5"/>
  <c r="BM59" i="5"/>
  <c r="BM60" i="5"/>
  <c r="BM61" i="5"/>
  <c r="BM62" i="5"/>
  <c r="BM64" i="5"/>
  <c r="BM66" i="5"/>
  <c r="BM70" i="5"/>
  <c r="BM71" i="5"/>
  <c r="BM73" i="5"/>
  <c r="BM74" i="5"/>
  <c r="BM76" i="5"/>
  <c r="BM78" i="5"/>
  <c r="BM79" i="5"/>
  <c r="BM80" i="5"/>
  <c r="BM81" i="5"/>
  <c r="BM82" i="5"/>
  <c r="BM83" i="5"/>
  <c r="BB10" i="5"/>
  <c r="BB11" i="5"/>
  <c r="BB12" i="5"/>
  <c r="BB13" i="5"/>
  <c r="BB14" i="5"/>
  <c r="BB15" i="5"/>
  <c r="BB16" i="5"/>
  <c r="BB17" i="5"/>
  <c r="BB19" i="5"/>
  <c r="BB20" i="5"/>
  <c r="BB21" i="5"/>
  <c r="BB22" i="5"/>
  <c r="BB25" i="5"/>
  <c r="BB27" i="5"/>
  <c r="BB28" i="5"/>
  <c r="BB29" i="5"/>
  <c r="BB31" i="5"/>
  <c r="BB37" i="5"/>
  <c r="BB38" i="5"/>
  <c r="BB35" i="5" s="1"/>
  <c r="BB39" i="5"/>
  <c r="BB40" i="5"/>
  <c r="BB41" i="5"/>
  <c r="BB42" i="5"/>
  <c r="BB44" i="5"/>
  <c r="BB46" i="5"/>
  <c r="BB49" i="5"/>
  <c r="BB50" i="5"/>
  <c r="BB51" i="5"/>
  <c r="BB52" i="5"/>
  <c r="BB54" i="5"/>
  <c r="BB55" i="5"/>
  <c r="BB59" i="5"/>
  <c r="BB60" i="5"/>
  <c r="BB61" i="5"/>
  <c r="BB62" i="5"/>
  <c r="BB57" i="5" s="1"/>
  <c r="BB64" i="5"/>
  <c r="BB66" i="5"/>
  <c r="BB70" i="5"/>
  <c r="BB71" i="5"/>
  <c r="BB73" i="5"/>
  <c r="BB74" i="5"/>
  <c r="BB76" i="5"/>
  <c r="BB78" i="5"/>
  <c r="BB79" i="5"/>
  <c r="BB80" i="5"/>
  <c r="BB81" i="5"/>
  <c r="BB82" i="5"/>
  <c r="AQ10" i="5"/>
  <c r="AQ11" i="5"/>
  <c r="AQ12" i="5"/>
  <c r="AQ13" i="5"/>
  <c r="AQ14" i="5"/>
  <c r="AQ15" i="5"/>
  <c r="AQ16" i="5"/>
  <c r="AQ17" i="5"/>
  <c r="AQ19" i="5"/>
  <c r="AQ20" i="5"/>
  <c r="AQ21" i="5"/>
  <c r="AQ22" i="5"/>
  <c r="AQ25" i="5"/>
  <c r="AQ27" i="5"/>
  <c r="AQ28" i="5"/>
  <c r="AQ29" i="5"/>
  <c r="AQ31" i="5"/>
  <c r="AQ37" i="5"/>
  <c r="AQ38" i="5"/>
  <c r="AQ39" i="5"/>
  <c r="AQ40" i="5"/>
  <c r="AQ41" i="5"/>
  <c r="AQ42" i="5"/>
  <c r="AQ44" i="5"/>
  <c r="AQ46" i="5"/>
  <c r="AQ49" i="5"/>
  <c r="AQ50" i="5"/>
  <c r="AQ51" i="5"/>
  <c r="AQ52" i="5"/>
  <c r="AQ54" i="5"/>
  <c r="AQ55" i="5"/>
  <c r="AQ59" i="5"/>
  <c r="AQ60" i="5"/>
  <c r="AQ61" i="5"/>
  <c r="AQ62" i="5"/>
  <c r="AQ64" i="5"/>
  <c r="AQ66" i="5"/>
  <c r="AQ70" i="5"/>
  <c r="AQ71" i="5"/>
  <c r="AQ73" i="5"/>
  <c r="AQ74" i="5"/>
  <c r="AQ76" i="5"/>
  <c r="AQ78" i="5"/>
  <c r="AQ79" i="5"/>
  <c r="AQ80" i="5"/>
  <c r="AQ81" i="5"/>
  <c r="AQ82" i="5"/>
  <c r="AQ57" i="5"/>
  <c r="AF10" i="5"/>
  <c r="AF11" i="5"/>
  <c r="AF12" i="5"/>
  <c r="AF13" i="5"/>
  <c r="AF14" i="5"/>
  <c r="AF15" i="5"/>
  <c r="AF16" i="5"/>
  <c r="AF17" i="5"/>
  <c r="AF19" i="5"/>
  <c r="AF20" i="5"/>
  <c r="AF21" i="5"/>
  <c r="AF22" i="5"/>
  <c r="AF25" i="5"/>
  <c r="AF27" i="5"/>
  <c r="AF28" i="5"/>
  <c r="AF29" i="5"/>
  <c r="AF31" i="5"/>
  <c r="AF37" i="5"/>
  <c r="AF38" i="5"/>
  <c r="AF39" i="5"/>
  <c r="AF40" i="5"/>
  <c r="AF41" i="5"/>
  <c r="AF42" i="5"/>
  <c r="AF44" i="5"/>
  <c r="AF46" i="5"/>
  <c r="AF49" i="5"/>
  <c r="AF50" i="5"/>
  <c r="AF51" i="5"/>
  <c r="AF52" i="5"/>
  <c r="AF54" i="5"/>
  <c r="AF55" i="5"/>
  <c r="AF59" i="5"/>
  <c r="AF60" i="5"/>
  <c r="AF61" i="5"/>
  <c r="AF62" i="5"/>
  <c r="AF64" i="5"/>
  <c r="AF66" i="5"/>
  <c r="AF70" i="5"/>
  <c r="AF71" i="5"/>
  <c r="AF73" i="5"/>
  <c r="AF74" i="5"/>
  <c r="AF76" i="5"/>
  <c r="AF78" i="5"/>
  <c r="AF79" i="5"/>
  <c r="AF80" i="5"/>
  <c r="AF81" i="5"/>
  <c r="AF82" i="5"/>
  <c r="AF68" i="5"/>
  <c r="DE10" i="4"/>
  <c r="DE12" i="4"/>
  <c r="DE14" i="4"/>
  <c r="DE15" i="4"/>
  <c r="DE16" i="4"/>
  <c r="DE18" i="4"/>
  <c r="DE22" i="4"/>
  <c r="DE24" i="4"/>
  <c r="DE25" i="4"/>
  <c r="DE27" i="4"/>
  <c r="DE28" i="4"/>
  <c r="DE30" i="4"/>
  <c r="DE31" i="4"/>
  <c r="DE32" i="4"/>
  <c r="DE33" i="4"/>
  <c r="DE34" i="4"/>
  <c r="CT10" i="4"/>
  <c r="CT12" i="4"/>
  <c r="CT14" i="4"/>
  <c r="CT15" i="4"/>
  <c r="CT16" i="4"/>
  <c r="CT18" i="4"/>
  <c r="CT22" i="4"/>
  <c r="CT24" i="4"/>
  <c r="CT25" i="4"/>
  <c r="CT27" i="4"/>
  <c r="CT28" i="4"/>
  <c r="CT30" i="4"/>
  <c r="CT31" i="4"/>
  <c r="CT32" i="4"/>
  <c r="CT33" i="4"/>
  <c r="CI10" i="4"/>
  <c r="CI12" i="4"/>
  <c r="CI14" i="4"/>
  <c r="CI15" i="4"/>
  <c r="CI16" i="4"/>
  <c r="CI18" i="4"/>
  <c r="CI22" i="4"/>
  <c r="CI24" i="4"/>
  <c r="CI25" i="4"/>
  <c r="CI27" i="4"/>
  <c r="CI28" i="4"/>
  <c r="CI30" i="4"/>
  <c r="CI31" i="4"/>
  <c r="CI32" i="4"/>
  <c r="CI33" i="4"/>
  <c r="CI34" i="4"/>
  <c r="BX10" i="4"/>
  <c r="BX12" i="4"/>
  <c r="BX14" i="4"/>
  <c r="BX15" i="4"/>
  <c r="BX16" i="4"/>
  <c r="BX18" i="4"/>
  <c r="BX22" i="4"/>
  <c r="BX24" i="4"/>
  <c r="BX25" i="4"/>
  <c r="BX27" i="4"/>
  <c r="BX28" i="4"/>
  <c r="BX30" i="4"/>
  <c r="BX31" i="4"/>
  <c r="BX32" i="4"/>
  <c r="BX33" i="4"/>
  <c r="BM10" i="4"/>
  <c r="BM12" i="4"/>
  <c r="BM14" i="4"/>
  <c r="BM15" i="4"/>
  <c r="BM16" i="4"/>
  <c r="BM18" i="4"/>
  <c r="BM22" i="4"/>
  <c r="BM24" i="4"/>
  <c r="BM25" i="4"/>
  <c r="BM27" i="4"/>
  <c r="BM28" i="4"/>
  <c r="BM30" i="4"/>
  <c r="BM31" i="4"/>
  <c r="BM32" i="4"/>
  <c r="BM33" i="4"/>
  <c r="BM34" i="4"/>
  <c r="BB10" i="4"/>
  <c r="BB12" i="4"/>
  <c r="BB14" i="4"/>
  <c r="BB15" i="4"/>
  <c r="BB16" i="4"/>
  <c r="BB18" i="4"/>
  <c r="BB22" i="4"/>
  <c r="BB24" i="4"/>
  <c r="BB25" i="4"/>
  <c r="BB27" i="4"/>
  <c r="BB28" i="4"/>
  <c r="BB30" i="4"/>
  <c r="BB31" i="4"/>
  <c r="BB32" i="4"/>
  <c r="BB33" i="4"/>
  <c r="AQ10" i="4"/>
  <c r="AQ12" i="4"/>
  <c r="AQ14" i="4"/>
  <c r="AQ15" i="4"/>
  <c r="AQ16" i="4"/>
  <c r="AQ18" i="4"/>
  <c r="AQ22" i="4"/>
  <c r="AQ24" i="4"/>
  <c r="AQ25" i="4"/>
  <c r="AQ27" i="4"/>
  <c r="AQ28" i="4"/>
  <c r="AQ30" i="4"/>
  <c r="AQ31" i="4"/>
  <c r="AQ32" i="4"/>
  <c r="AQ33" i="4"/>
  <c r="AQ34" i="4"/>
  <c r="AF10" i="4"/>
  <c r="AF12" i="4"/>
  <c r="AF14" i="4"/>
  <c r="AF15" i="4"/>
  <c r="AF16" i="4"/>
  <c r="AF18" i="4"/>
  <c r="AF22" i="4"/>
  <c r="AF24" i="4"/>
  <c r="AF25" i="4"/>
  <c r="AF27" i="4"/>
  <c r="AF28" i="4"/>
  <c r="AF30" i="4"/>
  <c r="AF31" i="4"/>
  <c r="AF32" i="4"/>
  <c r="AF33" i="4"/>
  <c r="DE10" i="3"/>
  <c r="DE11" i="3"/>
  <c r="DE12" i="3"/>
  <c r="DE13" i="3"/>
  <c r="DE14" i="3"/>
  <c r="DE16" i="3"/>
  <c r="DE17" i="3"/>
  <c r="DE18" i="3"/>
  <c r="DE19" i="3"/>
  <c r="DE20" i="3"/>
  <c r="DE21" i="3"/>
  <c r="DE22" i="3"/>
  <c r="DE23" i="3"/>
  <c r="DE24" i="3"/>
  <c r="DE26" i="3"/>
  <c r="DE28" i="3"/>
  <c r="DE30" i="3"/>
  <c r="DE31" i="3"/>
  <c r="DE33" i="3"/>
  <c r="DE35" i="3"/>
  <c r="DE37" i="3"/>
  <c r="DE39" i="3"/>
  <c r="DE41" i="3"/>
  <c r="DE42" i="3"/>
  <c r="DE45" i="3"/>
  <c r="DE46" i="3"/>
  <c r="DE50" i="3"/>
  <c r="DE51" i="3"/>
  <c r="DE52" i="3"/>
  <c r="DE53" i="3"/>
  <c r="DE56" i="3"/>
  <c r="DE58" i="3"/>
  <c r="DE59" i="3"/>
  <c r="DE60" i="3"/>
  <c r="DE64" i="3"/>
  <c r="DE66" i="3"/>
  <c r="DE70" i="3"/>
  <c r="DE71" i="3"/>
  <c r="DE72" i="3"/>
  <c r="DE74" i="3"/>
  <c r="DE68" i="3" s="1"/>
  <c r="DE75" i="3"/>
  <c r="DE48" i="3"/>
  <c r="CT10" i="3"/>
  <c r="CT11" i="3"/>
  <c r="CT12" i="3"/>
  <c r="CT13" i="3"/>
  <c r="CT14" i="3"/>
  <c r="CT16" i="3"/>
  <c r="CT17" i="3"/>
  <c r="CT18" i="3"/>
  <c r="CT19" i="3"/>
  <c r="CT20" i="3"/>
  <c r="CT21" i="3"/>
  <c r="CT22" i="3"/>
  <c r="CT23" i="3"/>
  <c r="CT24" i="3"/>
  <c r="CT26" i="3"/>
  <c r="CT28" i="3"/>
  <c r="CT30" i="3"/>
  <c r="CT31" i="3"/>
  <c r="CT33" i="3"/>
  <c r="CT35" i="3"/>
  <c r="CT37" i="3"/>
  <c r="CT39" i="3"/>
  <c r="CT41" i="3"/>
  <c r="CT42" i="3"/>
  <c r="CT45" i="3"/>
  <c r="CT46" i="3"/>
  <c r="CT50" i="3"/>
  <c r="CT51" i="3"/>
  <c r="CT52" i="3"/>
  <c r="CT53" i="3"/>
  <c r="CT56" i="3"/>
  <c r="CT58" i="3"/>
  <c r="CT59" i="3"/>
  <c r="CT60" i="3"/>
  <c r="CT64" i="3"/>
  <c r="CT66" i="3"/>
  <c r="CT70" i="3"/>
  <c r="CT71" i="3"/>
  <c r="CT68" i="3" s="1"/>
  <c r="CT72" i="3"/>
  <c r="CT74" i="3"/>
  <c r="CT75" i="3"/>
  <c r="CT76" i="3"/>
  <c r="CI10" i="3"/>
  <c r="CI11" i="3"/>
  <c r="CI12" i="3"/>
  <c r="CI13" i="3"/>
  <c r="CI14" i="3"/>
  <c r="CI16" i="3"/>
  <c r="CI17" i="3"/>
  <c r="CI18" i="3"/>
  <c r="CI19" i="3"/>
  <c r="CI20" i="3"/>
  <c r="CI21" i="3"/>
  <c r="CI22" i="3"/>
  <c r="CI23" i="3"/>
  <c r="CI24" i="3"/>
  <c r="CI26" i="3"/>
  <c r="CI28" i="3"/>
  <c r="CI30" i="3"/>
  <c r="CI31" i="3"/>
  <c r="CI33" i="3"/>
  <c r="CI35" i="3"/>
  <c r="CI37" i="3"/>
  <c r="CI39" i="3"/>
  <c r="CI41" i="3"/>
  <c r="CI42" i="3"/>
  <c r="CI45" i="3"/>
  <c r="CI46" i="3"/>
  <c r="CI50" i="3"/>
  <c r="CI51" i="3"/>
  <c r="CI52" i="3"/>
  <c r="CI53" i="3"/>
  <c r="CI56" i="3"/>
  <c r="CI58" i="3"/>
  <c r="CI59" i="3"/>
  <c r="CI60" i="3"/>
  <c r="CI64" i="3"/>
  <c r="CI66" i="3"/>
  <c r="CI70" i="3"/>
  <c r="CI71" i="3"/>
  <c r="CI72" i="3"/>
  <c r="CI74" i="3"/>
  <c r="CI68" i="3" s="1"/>
  <c r="CI75" i="3"/>
  <c r="CI48" i="3"/>
  <c r="BX10" i="3"/>
  <c r="BX11" i="3"/>
  <c r="BX12" i="3"/>
  <c r="BX13" i="3"/>
  <c r="BX14" i="3"/>
  <c r="BX16" i="3"/>
  <c r="BX17" i="3"/>
  <c r="BX18" i="3"/>
  <c r="BX19" i="3"/>
  <c r="BX20" i="3"/>
  <c r="BX21" i="3"/>
  <c r="BX22" i="3"/>
  <c r="BX23" i="3"/>
  <c r="BX24" i="3"/>
  <c r="BX26" i="3"/>
  <c r="BX28" i="3"/>
  <c r="BX30" i="3"/>
  <c r="BX31" i="3"/>
  <c r="BX33" i="3"/>
  <c r="BX35" i="3"/>
  <c r="BX37" i="3"/>
  <c r="BX39" i="3"/>
  <c r="BX41" i="3"/>
  <c r="BX42" i="3"/>
  <c r="BX45" i="3"/>
  <c r="BX46" i="3"/>
  <c r="BX50" i="3"/>
  <c r="BX51" i="3"/>
  <c r="BX52" i="3"/>
  <c r="BX53" i="3"/>
  <c r="BX56" i="3"/>
  <c r="BX58" i="3"/>
  <c r="BX59" i="3"/>
  <c r="BX60" i="3"/>
  <c r="BX64" i="3"/>
  <c r="BX66" i="3"/>
  <c r="BX70" i="3"/>
  <c r="BX71" i="3"/>
  <c r="BX68" i="3" s="1"/>
  <c r="BX72" i="3"/>
  <c r="BX74" i="3"/>
  <c r="BX75" i="3"/>
  <c r="BX76" i="3"/>
  <c r="BM10" i="3"/>
  <c r="BM11" i="3"/>
  <c r="BM12" i="3"/>
  <c r="BM13" i="3"/>
  <c r="BM14" i="3"/>
  <c r="BM16" i="3"/>
  <c r="BM17" i="3"/>
  <c r="BM18" i="3"/>
  <c r="BM19" i="3"/>
  <c r="BM20" i="3"/>
  <c r="BM21" i="3"/>
  <c r="BM22" i="3"/>
  <c r="BM23" i="3"/>
  <c r="BM24" i="3"/>
  <c r="BM26" i="3"/>
  <c r="BM28" i="3"/>
  <c r="BM30" i="3"/>
  <c r="BM31" i="3"/>
  <c r="BM33" i="3"/>
  <c r="BM35" i="3"/>
  <c r="BM37" i="3"/>
  <c r="BM39" i="3"/>
  <c r="BM41" i="3"/>
  <c r="BM42" i="3"/>
  <c r="BM45" i="3"/>
  <c r="BM46" i="3"/>
  <c r="BM50" i="3"/>
  <c r="BM51" i="3"/>
  <c r="BM48" i="3" s="1"/>
  <c r="BM52" i="3"/>
  <c r="BM53" i="3"/>
  <c r="BM56" i="3"/>
  <c r="BM58" i="3"/>
  <c r="BM59" i="3"/>
  <c r="BM60" i="3"/>
  <c r="BM64" i="3"/>
  <c r="BM66" i="3"/>
  <c r="BM70" i="3"/>
  <c r="BM71" i="3"/>
  <c r="BM72" i="3"/>
  <c r="BM74" i="3"/>
  <c r="BM68" i="3" s="1"/>
  <c r="BM75" i="3"/>
  <c r="BB10" i="3"/>
  <c r="BB11" i="3"/>
  <c r="BB12" i="3"/>
  <c r="BB13" i="3"/>
  <c r="BB14" i="3"/>
  <c r="BB16" i="3"/>
  <c r="BB17" i="3"/>
  <c r="BB18" i="3"/>
  <c r="BB19" i="3"/>
  <c r="BB20" i="3"/>
  <c r="BB21" i="3"/>
  <c r="BB22" i="3"/>
  <c r="BB23" i="3"/>
  <c r="BB24" i="3"/>
  <c r="BB26" i="3"/>
  <c r="BB28" i="3"/>
  <c r="BB30" i="3"/>
  <c r="BB31" i="3"/>
  <c r="BB33" i="3"/>
  <c r="BB35" i="3"/>
  <c r="BB37" i="3"/>
  <c r="BB39" i="3"/>
  <c r="BB41" i="3"/>
  <c r="BB42" i="3"/>
  <c r="BB45" i="3"/>
  <c r="BB46" i="3"/>
  <c r="BB50" i="3"/>
  <c r="BB51" i="3"/>
  <c r="BB52" i="3"/>
  <c r="BB53" i="3"/>
  <c r="BB56" i="3"/>
  <c r="BB58" i="3"/>
  <c r="BB59" i="3"/>
  <c r="BB60" i="3"/>
  <c r="BB64" i="3"/>
  <c r="BB66" i="3"/>
  <c r="BB70" i="3"/>
  <c r="BB71" i="3"/>
  <c r="BB68" i="3" s="1"/>
  <c r="BB72" i="3"/>
  <c r="BB74" i="3"/>
  <c r="BB75" i="3"/>
  <c r="BB76" i="3"/>
  <c r="AQ10" i="3"/>
  <c r="AQ11" i="3"/>
  <c r="AQ12" i="3"/>
  <c r="AQ13" i="3"/>
  <c r="AQ14" i="3"/>
  <c r="AQ16" i="3"/>
  <c r="AQ17" i="3"/>
  <c r="AQ18" i="3"/>
  <c r="AQ19" i="3"/>
  <c r="AQ20" i="3"/>
  <c r="AQ21" i="3"/>
  <c r="AQ22" i="3"/>
  <c r="AQ23" i="3"/>
  <c r="AQ24" i="3"/>
  <c r="AQ26" i="3"/>
  <c r="AQ28" i="3"/>
  <c r="AQ30" i="3"/>
  <c r="AQ31" i="3"/>
  <c r="AQ33" i="3"/>
  <c r="AQ35" i="3"/>
  <c r="AQ37" i="3"/>
  <c r="AQ39" i="3"/>
  <c r="AQ41" i="3"/>
  <c r="AQ42" i="3"/>
  <c r="AQ45" i="3"/>
  <c r="AQ46" i="3"/>
  <c r="AQ50" i="3"/>
  <c r="AQ51" i="3"/>
  <c r="AQ48" i="3" s="1"/>
  <c r="AQ52" i="3"/>
  <c r="AQ53" i="3"/>
  <c r="AQ56" i="3"/>
  <c r="AQ58" i="3"/>
  <c r="AQ59" i="3"/>
  <c r="AQ60" i="3"/>
  <c r="AQ64" i="3"/>
  <c r="AQ66" i="3"/>
  <c r="AQ70" i="3"/>
  <c r="AQ71" i="3"/>
  <c r="AQ72" i="3"/>
  <c r="AQ74" i="3"/>
  <c r="AQ68" i="3" s="1"/>
  <c r="AQ75" i="3"/>
  <c r="AF10" i="3"/>
  <c r="AF11" i="3"/>
  <c r="AF12" i="3"/>
  <c r="AF13" i="3"/>
  <c r="AF14" i="3"/>
  <c r="AF16" i="3"/>
  <c r="AF17" i="3"/>
  <c r="AF18" i="3"/>
  <c r="AF19" i="3"/>
  <c r="AF20" i="3"/>
  <c r="AF21" i="3"/>
  <c r="AF22" i="3"/>
  <c r="AF23" i="3"/>
  <c r="AF24" i="3"/>
  <c r="AF26" i="3"/>
  <c r="AF28" i="3"/>
  <c r="AF30" i="3"/>
  <c r="AF31" i="3"/>
  <c r="AF33" i="3"/>
  <c r="AF35" i="3"/>
  <c r="AF37" i="3"/>
  <c r="AF39" i="3"/>
  <c r="AF41" i="3"/>
  <c r="AF42" i="3"/>
  <c r="AF45" i="3"/>
  <c r="AF46" i="3"/>
  <c r="AF50" i="3"/>
  <c r="AF51" i="3"/>
  <c r="AF52" i="3"/>
  <c r="AF53" i="3"/>
  <c r="AF56" i="3"/>
  <c r="AF58" i="3"/>
  <c r="AF59" i="3"/>
  <c r="AF60" i="3"/>
  <c r="AF64" i="3"/>
  <c r="AF66" i="3"/>
  <c r="AF70" i="3"/>
  <c r="AF68" i="3" s="1"/>
  <c r="AF71" i="3"/>
  <c r="AF72" i="3"/>
  <c r="AF74" i="3"/>
  <c r="AF75" i="3"/>
  <c r="AF76" i="3"/>
  <c r="DE10" i="2"/>
  <c r="DE12" i="2"/>
  <c r="DE16" i="2"/>
  <c r="DE8" i="2" s="1"/>
  <c r="DE6" i="2" s="1"/>
  <c r="DE18" i="2"/>
  <c r="DE19" i="2"/>
  <c r="DE22" i="2"/>
  <c r="DE24" i="2"/>
  <c r="DE27" i="2"/>
  <c r="DE30" i="2"/>
  <c r="DE32" i="2"/>
  <c r="DE33" i="2"/>
  <c r="DE36" i="2"/>
  <c r="DE37" i="2"/>
  <c r="DE39" i="2"/>
  <c r="DE41" i="2"/>
  <c r="DE43" i="2"/>
  <c r="CT10" i="2"/>
  <c r="CT12" i="2"/>
  <c r="CT16" i="2"/>
  <c r="CT18" i="2"/>
  <c r="CT19" i="2"/>
  <c r="CT22" i="2"/>
  <c r="CT24" i="2"/>
  <c r="CT27" i="2"/>
  <c r="CT30" i="2"/>
  <c r="CT32" i="2"/>
  <c r="CT33" i="2"/>
  <c r="CT36" i="2"/>
  <c r="CT37" i="2"/>
  <c r="CT39" i="2"/>
  <c r="CT41" i="2"/>
  <c r="CI10" i="2"/>
  <c r="CI12" i="2"/>
  <c r="CI16" i="2"/>
  <c r="CI8" i="2" s="1"/>
  <c r="CI6" i="2" s="1"/>
  <c r="CI18" i="2"/>
  <c r="CI19" i="2"/>
  <c r="CI22" i="2"/>
  <c r="CI24" i="2"/>
  <c r="CI27" i="2"/>
  <c r="CI30" i="2"/>
  <c r="CI32" i="2"/>
  <c r="CI33" i="2"/>
  <c r="CI36" i="2"/>
  <c r="CI37" i="2"/>
  <c r="CI39" i="2"/>
  <c r="CI41" i="2"/>
  <c r="CI43" i="2"/>
  <c r="BX10" i="2"/>
  <c r="BX12" i="2"/>
  <c r="BX16" i="2"/>
  <c r="BX18" i="2"/>
  <c r="BX19" i="2"/>
  <c r="BX22" i="2"/>
  <c r="BX24" i="2"/>
  <c r="BX27" i="2"/>
  <c r="BX30" i="2"/>
  <c r="BX32" i="2"/>
  <c r="BX33" i="2"/>
  <c r="BX36" i="2"/>
  <c r="BX37" i="2"/>
  <c r="BX39" i="2"/>
  <c r="BX41" i="2"/>
  <c r="BM10" i="2"/>
  <c r="BM12" i="2"/>
  <c r="BM16" i="2"/>
  <c r="BM8" i="2" s="1"/>
  <c r="BM6" i="2" s="1"/>
  <c r="BM18" i="2"/>
  <c r="BM19" i="2"/>
  <c r="BM22" i="2"/>
  <c r="BM24" i="2"/>
  <c r="BM27" i="2"/>
  <c r="BM30" i="2"/>
  <c r="BM32" i="2"/>
  <c r="BM33" i="2"/>
  <c r="BM36" i="2"/>
  <c r="BM37" i="2"/>
  <c r="BM39" i="2"/>
  <c r="BM41" i="2"/>
  <c r="BM43" i="2"/>
  <c r="BB10" i="2"/>
  <c r="BB12" i="2"/>
  <c r="BB16" i="2"/>
  <c r="BB18" i="2"/>
  <c r="BB19" i="2"/>
  <c r="BB22" i="2"/>
  <c r="BB24" i="2"/>
  <c r="BB27" i="2"/>
  <c r="BB30" i="2"/>
  <c r="BB32" i="2"/>
  <c r="BB33" i="2"/>
  <c r="BB36" i="2"/>
  <c r="BB37" i="2"/>
  <c r="BB39" i="2"/>
  <c r="BB41" i="2"/>
  <c r="AQ10" i="2"/>
  <c r="AQ12" i="2"/>
  <c r="AQ16" i="2"/>
  <c r="AQ8" i="2" s="1"/>
  <c r="AQ6" i="2" s="1"/>
  <c r="AQ18" i="2"/>
  <c r="AQ19" i="2"/>
  <c r="AQ22" i="2"/>
  <c r="AQ24" i="2"/>
  <c r="AQ27" i="2"/>
  <c r="AQ30" i="2"/>
  <c r="AQ32" i="2"/>
  <c r="AQ33" i="2"/>
  <c r="AQ36" i="2"/>
  <c r="AQ37" i="2"/>
  <c r="AQ39" i="2"/>
  <c r="AQ41" i="2"/>
  <c r="AQ43" i="2"/>
  <c r="AF10" i="2"/>
  <c r="AF12" i="2"/>
  <c r="AF16" i="2"/>
  <c r="AF18" i="2"/>
  <c r="AF19" i="2"/>
  <c r="AF22" i="2"/>
  <c r="AF24" i="2"/>
  <c r="AF27" i="2"/>
  <c r="AF30" i="2"/>
  <c r="AF32" i="2"/>
  <c r="AF33" i="2"/>
  <c r="AF36" i="2"/>
  <c r="AF37" i="2"/>
  <c r="AF39" i="2"/>
  <c r="AF41" i="2"/>
  <c r="DE10" i="1"/>
  <c r="CZ10" i="1" s="1"/>
  <c r="DE12" i="1"/>
  <c r="DE13" i="1"/>
  <c r="CZ13" i="1" s="1"/>
  <c r="DE14" i="1"/>
  <c r="DE15" i="1"/>
  <c r="CZ15" i="1" s="1"/>
  <c r="DE16" i="1"/>
  <c r="DE17" i="1"/>
  <c r="CZ17" i="1" s="1"/>
  <c r="DE18" i="1"/>
  <c r="CZ18" i="1" s="1"/>
  <c r="DE19" i="1"/>
  <c r="DE22" i="1"/>
  <c r="DE24" i="1"/>
  <c r="CZ24" i="1" s="1"/>
  <c r="DE26" i="1"/>
  <c r="CZ26" i="1" s="1"/>
  <c r="DE27" i="1"/>
  <c r="CZ27" i="1" s="1"/>
  <c r="DE29" i="1"/>
  <c r="DE30" i="1"/>
  <c r="CZ30" i="1" s="1"/>
  <c r="DE31" i="1"/>
  <c r="CZ31" i="1" s="1"/>
  <c r="DE32" i="1"/>
  <c r="DE33" i="1"/>
  <c r="DE35" i="1"/>
  <c r="CZ35" i="1" s="1"/>
  <c r="DE36" i="1"/>
  <c r="CZ36" i="1" s="1"/>
  <c r="DE37" i="1"/>
  <c r="DE38" i="1"/>
  <c r="DE40" i="1"/>
  <c r="CZ40" i="1" s="1"/>
  <c r="DE42" i="1"/>
  <c r="CZ42" i="1" s="1"/>
  <c r="DE43" i="1"/>
  <c r="CZ43" i="1" s="1"/>
  <c r="DE44" i="1"/>
  <c r="DE45" i="1"/>
  <c r="CZ45" i="1" s="1"/>
  <c r="DE46" i="1"/>
  <c r="CZ46" i="1" s="1"/>
  <c r="DE50" i="1"/>
  <c r="DE51" i="1"/>
  <c r="DE52" i="1"/>
  <c r="CZ52" i="1" s="1"/>
  <c r="DE54" i="1"/>
  <c r="CZ54" i="1" s="1"/>
  <c r="DE58" i="1"/>
  <c r="CZ58" i="1" s="1"/>
  <c r="DE59" i="1"/>
  <c r="DE64" i="1"/>
  <c r="CZ64" i="1" s="1"/>
  <c r="DE65" i="1"/>
  <c r="CZ65" i="1" s="1"/>
  <c r="CZ62" i="1" s="1"/>
  <c r="DE68" i="1"/>
  <c r="CZ68" i="1" s="1"/>
  <c r="DE69" i="1"/>
  <c r="DE70" i="1"/>
  <c r="CZ70" i="1" s="1"/>
  <c r="DE71" i="1"/>
  <c r="DE76" i="1"/>
  <c r="DE77" i="1"/>
  <c r="DE78" i="1"/>
  <c r="CZ78" i="1" s="1"/>
  <c r="DE80" i="1"/>
  <c r="CZ80" i="1" s="1"/>
  <c r="DE81" i="1"/>
  <c r="CZ81" i="1" s="1"/>
  <c r="CT10" i="1"/>
  <c r="CO10" i="1" s="1"/>
  <c r="CT12" i="1"/>
  <c r="CO12" i="1" s="1"/>
  <c r="CT13" i="1"/>
  <c r="CO13" i="1" s="1"/>
  <c r="CT14" i="1"/>
  <c r="CT15" i="1"/>
  <c r="CO15" i="1" s="1"/>
  <c r="CT16" i="1"/>
  <c r="CO16" i="1" s="1"/>
  <c r="CT17" i="1"/>
  <c r="CO17" i="1" s="1"/>
  <c r="CT18" i="1"/>
  <c r="CO18" i="1" s="1"/>
  <c r="CT19" i="1"/>
  <c r="CO19" i="1" s="1"/>
  <c r="CT22" i="1"/>
  <c r="CT24" i="1"/>
  <c r="CO24" i="1" s="1"/>
  <c r="CT26" i="1"/>
  <c r="CO26" i="1" s="1"/>
  <c r="CT27" i="1"/>
  <c r="CO27" i="1" s="1"/>
  <c r="CT29" i="1"/>
  <c r="CT30" i="1"/>
  <c r="CT31" i="1"/>
  <c r="CT32" i="1"/>
  <c r="CO32" i="1" s="1"/>
  <c r="CT33" i="1"/>
  <c r="CO33" i="1" s="1"/>
  <c r="CT35" i="1"/>
  <c r="CO35" i="1" s="1"/>
  <c r="CT36" i="1"/>
  <c r="CO36" i="1" s="1"/>
  <c r="CT37" i="1"/>
  <c r="CO37" i="1" s="1"/>
  <c r="CT38" i="1"/>
  <c r="CT40" i="1"/>
  <c r="CO40" i="1" s="1"/>
  <c r="CT42" i="1"/>
  <c r="CT43" i="1"/>
  <c r="CO43" i="1" s="1"/>
  <c r="CT44" i="1"/>
  <c r="CT45" i="1"/>
  <c r="CO45" i="1" s="1"/>
  <c r="CT46" i="1"/>
  <c r="CO46" i="1" s="1"/>
  <c r="CT50" i="1"/>
  <c r="CO50" i="1" s="1"/>
  <c r="CT51" i="1"/>
  <c r="CT52" i="1"/>
  <c r="CO52" i="1" s="1"/>
  <c r="CT54" i="1"/>
  <c r="CO54" i="1" s="1"/>
  <c r="CT58" i="1"/>
  <c r="CO58" i="1" s="1"/>
  <c r="CT59" i="1"/>
  <c r="CO59" i="1" s="1"/>
  <c r="CT64" i="1"/>
  <c r="CO64" i="1" s="1"/>
  <c r="CT65" i="1"/>
  <c r="CO65" i="1" s="1"/>
  <c r="CT68" i="1"/>
  <c r="CT69" i="1"/>
  <c r="CT70" i="1"/>
  <c r="CO70" i="1" s="1"/>
  <c r="CT71" i="1"/>
  <c r="CT76" i="1"/>
  <c r="CO76" i="1" s="1"/>
  <c r="CT77" i="1"/>
  <c r="CO77" i="1" s="1"/>
  <c r="CT78" i="1"/>
  <c r="CO78" i="1" s="1"/>
  <c r="CO74" i="1" s="1"/>
  <c r="CT80" i="1"/>
  <c r="CT81" i="1"/>
  <c r="CO81" i="1" s="1"/>
  <c r="CI10" i="1"/>
  <c r="CD10" i="1" s="1"/>
  <c r="CI12" i="1"/>
  <c r="CD12" i="1" s="1"/>
  <c r="CI13" i="1"/>
  <c r="CI14" i="1"/>
  <c r="CI15" i="1"/>
  <c r="CD15" i="1" s="1"/>
  <c r="CI16" i="1"/>
  <c r="CD16" i="1" s="1"/>
  <c r="CI17" i="1"/>
  <c r="CI18" i="1"/>
  <c r="CI19" i="1"/>
  <c r="CD19" i="1" s="1"/>
  <c r="CI22" i="1"/>
  <c r="CD22" i="1" s="1"/>
  <c r="CI24" i="1"/>
  <c r="CI26" i="1"/>
  <c r="CI27" i="1"/>
  <c r="CD27" i="1" s="1"/>
  <c r="CI29" i="1"/>
  <c r="CD29" i="1" s="1"/>
  <c r="CI30" i="1"/>
  <c r="CI31" i="1"/>
  <c r="CI32" i="1"/>
  <c r="CD32" i="1" s="1"/>
  <c r="CI33" i="1"/>
  <c r="CD33" i="1" s="1"/>
  <c r="CI35" i="1"/>
  <c r="CI36" i="1"/>
  <c r="CI37" i="1"/>
  <c r="CD37" i="1" s="1"/>
  <c r="CI38" i="1"/>
  <c r="CD38" i="1" s="1"/>
  <c r="CI40" i="1"/>
  <c r="CI42" i="1"/>
  <c r="CI43" i="1"/>
  <c r="CD43" i="1" s="1"/>
  <c r="CI44" i="1"/>
  <c r="CD44" i="1" s="1"/>
  <c r="CI45" i="1"/>
  <c r="CI46" i="1"/>
  <c r="CI50" i="1"/>
  <c r="CD50" i="1" s="1"/>
  <c r="CI51" i="1"/>
  <c r="CD51" i="1" s="1"/>
  <c r="CI52" i="1"/>
  <c r="CI54" i="1"/>
  <c r="CI58" i="1"/>
  <c r="CD58" i="1" s="1"/>
  <c r="CI59" i="1"/>
  <c r="CD59" i="1" s="1"/>
  <c r="CI64" i="1"/>
  <c r="CI65" i="1"/>
  <c r="CI68" i="1"/>
  <c r="CD68" i="1" s="1"/>
  <c r="CI69" i="1"/>
  <c r="CD69" i="1" s="1"/>
  <c r="CI70" i="1"/>
  <c r="CI71" i="1"/>
  <c r="CI76" i="1"/>
  <c r="CD76" i="1" s="1"/>
  <c r="CI77" i="1"/>
  <c r="CD77" i="1" s="1"/>
  <c r="CI78" i="1"/>
  <c r="CI80" i="1"/>
  <c r="CI81" i="1"/>
  <c r="CD81" i="1" s="1"/>
  <c r="BX10" i="1"/>
  <c r="BX12" i="1"/>
  <c r="BX13" i="1"/>
  <c r="BX14" i="1"/>
  <c r="BS14" i="1" s="1"/>
  <c r="BX15" i="1"/>
  <c r="BS15" i="1" s="1"/>
  <c r="BX16" i="1"/>
  <c r="BS16" i="1" s="1"/>
  <c r="BX17" i="1"/>
  <c r="BS17" i="1" s="1"/>
  <c r="BX18" i="1"/>
  <c r="BS18" i="1" s="1"/>
  <c r="BX19" i="1"/>
  <c r="BS19" i="1" s="1"/>
  <c r="BX22" i="1"/>
  <c r="BX24" i="1"/>
  <c r="BX26" i="1"/>
  <c r="BS26" i="1" s="1"/>
  <c r="BX27" i="1"/>
  <c r="BS27" i="1" s="1"/>
  <c r="BX29" i="1"/>
  <c r="BS29" i="1" s="1"/>
  <c r="BX30" i="1"/>
  <c r="BS30" i="1" s="1"/>
  <c r="BX31" i="1"/>
  <c r="BS31" i="1" s="1"/>
  <c r="BX32" i="1"/>
  <c r="BS32" i="1" s="1"/>
  <c r="BX33" i="1"/>
  <c r="BS33" i="1" s="1"/>
  <c r="BX35" i="1"/>
  <c r="BS35" i="1" s="1"/>
  <c r="BX36" i="1"/>
  <c r="BX37" i="1"/>
  <c r="BS37" i="1" s="1"/>
  <c r="BX38" i="1"/>
  <c r="BX40" i="1"/>
  <c r="BS40" i="1" s="1"/>
  <c r="BX42" i="1"/>
  <c r="BS42" i="1" s="1"/>
  <c r="BX43" i="1"/>
  <c r="BS43" i="1" s="1"/>
  <c r="BX44" i="1"/>
  <c r="BS44" i="1" s="1"/>
  <c r="BX45" i="1"/>
  <c r="BS45" i="1" s="1"/>
  <c r="BX46" i="1"/>
  <c r="BS46" i="1" s="1"/>
  <c r="BX50" i="1"/>
  <c r="BS50" i="1" s="1"/>
  <c r="BX51" i="1"/>
  <c r="BX52" i="1"/>
  <c r="BS52" i="1" s="1"/>
  <c r="BX54" i="1"/>
  <c r="BX58" i="1"/>
  <c r="BS58" i="1" s="1"/>
  <c r="BX59" i="1"/>
  <c r="BS59" i="1" s="1"/>
  <c r="BX64" i="1"/>
  <c r="BX65" i="1"/>
  <c r="BX68" i="1"/>
  <c r="BS68" i="1" s="1"/>
  <c r="BX69" i="1"/>
  <c r="BS69" i="1" s="1"/>
  <c r="BX70" i="1"/>
  <c r="BS70" i="1" s="1"/>
  <c r="BX71" i="1"/>
  <c r="BS71" i="1" s="1"/>
  <c r="BX76" i="1"/>
  <c r="BS76" i="1" s="1"/>
  <c r="BX77" i="1"/>
  <c r="BS77" i="1" s="1"/>
  <c r="BX78" i="1"/>
  <c r="BS78" i="1" s="1"/>
  <c r="BX80" i="1"/>
  <c r="BX81" i="1"/>
  <c r="BS81" i="1" s="1"/>
  <c r="BM10" i="1"/>
  <c r="BH10" i="1" s="1"/>
  <c r="BM12" i="1"/>
  <c r="BM13" i="1"/>
  <c r="BH13" i="1" s="1"/>
  <c r="BM14" i="1"/>
  <c r="BM15" i="1"/>
  <c r="BM16" i="1"/>
  <c r="BM17" i="1"/>
  <c r="BH17" i="1" s="1"/>
  <c r="BM18" i="1"/>
  <c r="BH18" i="1" s="1"/>
  <c r="BM19" i="1"/>
  <c r="BH19" i="1" s="1"/>
  <c r="BM22" i="1"/>
  <c r="BM24" i="1"/>
  <c r="BM26" i="1"/>
  <c r="BH26" i="1" s="1"/>
  <c r="BM27" i="1"/>
  <c r="BM29" i="1"/>
  <c r="BH29" i="1" s="1"/>
  <c r="BM30" i="1"/>
  <c r="BH30" i="1" s="1"/>
  <c r="BM31" i="1"/>
  <c r="BH31" i="1" s="1"/>
  <c r="BM32" i="1"/>
  <c r="BH32" i="1" s="1"/>
  <c r="BM33" i="1"/>
  <c r="BH33" i="1" s="1"/>
  <c r="BM35" i="1"/>
  <c r="BM36" i="1"/>
  <c r="BH36" i="1" s="1"/>
  <c r="BM37" i="1"/>
  <c r="BM38" i="1"/>
  <c r="BH38" i="1" s="1"/>
  <c r="BM40" i="1"/>
  <c r="BM42" i="1"/>
  <c r="BH42" i="1" s="1"/>
  <c r="BM43" i="1"/>
  <c r="BM44" i="1"/>
  <c r="BH44" i="1" s="1"/>
  <c r="BM45" i="1"/>
  <c r="BH45" i="1" s="1"/>
  <c r="BM46" i="1"/>
  <c r="BH46" i="1" s="1"/>
  <c r="BM50" i="1"/>
  <c r="BM51" i="1"/>
  <c r="BM52" i="1"/>
  <c r="BH52" i="1" s="1"/>
  <c r="BM54" i="1"/>
  <c r="BH54" i="1" s="1"/>
  <c r="BM58" i="1"/>
  <c r="BH58" i="1" s="1"/>
  <c r="BM59" i="1"/>
  <c r="BH59" i="1" s="1"/>
  <c r="BM64" i="1"/>
  <c r="BM65" i="1"/>
  <c r="BH65" i="1" s="1"/>
  <c r="BM68" i="1"/>
  <c r="BM69" i="1"/>
  <c r="BH69" i="1" s="1"/>
  <c r="BM70" i="1"/>
  <c r="BM71" i="1"/>
  <c r="BH71" i="1" s="1"/>
  <c r="BM76" i="1"/>
  <c r="BH76" i="1" s="1"/>
  <c r="BM77" i="1"/>
  <c r="BH77" i="1" s="1"/>
  <c r="BM78" i="1"/>
  <c r="BM80" i="1"/>
  <c r="BH80" i="1" s="1"/>
  <c r="BM81" i="1"/>
  <c r="BB10" i="1"/>
  <c r="AW10" i="1" s="1"/>
  <c r="BB12" i="1"/>
  <c r="AW12" i="1" s="1"/>
  <c r="BB13" i="1"/>
  <c r="BB14" i="1"/>
  <c r="BB15" i="1"/>
  <c r="AW15" i="1" s="1"/>
  <c r="BB16" i="1"/>
  <c r="AW16" i="1" s="1"/>
  <c r="BB17" i="1"/>
  <c r="AW17" i="1" s="1"/>
  <c r="BB18" i="1"/>
  <c r="BB19" i="1"/>
  <c r="AW19" i="1" s="1"/>
  <c r="BB22" i="1"/>
  <c r="AW22" i="1" s="1"/>
  <c r="C22" i="1" s="1"/>
  <c r="BB24" i="1"/>
  <c r="AW24" i="1" s="1"/>
  <c r="C24" i="1" s="1"/>
  <c r="BB26" i="1"/>
  <c r="BB27" i="1"/>
  <c r="AW27" i="1" s="1"/>
  <c r="BB29" i="1"/>
  <c r="BB30" i="1"/>
  <c r="AW30" i="1" s="1"/>
  <c r="BB31" i="1"/>
  <c r="AW31" i="1" s="1"/>
  <c r="BB32" i="1"/>
  <c r="AW32" i="1" s="1"/>
  <c r="BB33" i="1"/>
  <c r="BB35" i="1"/>
  <c r="AW35" i="1" s="1"/>
  <c r="BB36" i="1"/>
  <c r="BB37" i="1"/>
  <c r="AW37" i="1" s="1"/>
  <c r="BB38" i="1"/>
  <c r="AW38" i="1" s="1"/>
  <c r="BB40" i="1"/>
  <c r="AW40" i="1" s="1"/>
  <c r="C40" i="1" s="1"/>
  <c r="BB42" i="1"/>
  <c r="AW42" i="1" s="1"/>
  <c r="BB43" i="1"/>
  <c r="AW43" i="1" s="1"/>
  <c r="BB44" i="1"/>
  <c r="BB45" i="1"/>
  <c r="AW45" i="1" s="1"/>
  <c r="BB46" i="1"/>
  <c r="BB50" i="1"/>
  <c r="AW50" i="1" s="1"/>
  <c r="BB51" i="1"/>
  <c r="BB52" i="1"/>
  <c r="AW52" i="1" s="1"/>
  <c r="BB54" i="1"/>
  <c r="BB58" i="1"/>
  <c r="AW58" i="1" s="1"/>
  <c r="BB59" i="1"/>
  <c r="BB64" i="1"/>
  <c r="AW64" i="1" s="1"/>
  <c r="BB65" i="1"/>
  <c r="AW65" i="1" s="1"/>
  <c r="C65" i="1" s="1"/>
  <c r="BB68" i="1"/>
  <c r="AW68" i="1" s="1"/>
  <c r="BB69" i="1"/>
  <c r="AW69" i="1" s="1"/>
  <c r="BB70" i="1"/>
  <c r="AW70" i="1" s="1"/>
  <c r="BB71" i="1"/>
  <c r="BB76" i="1"/>
  <c r="AW76" i="1" s="1"/>
  <c r="BB77" i="1"/>
  <c r="BB78" i="1"/>
  <c r="AW78" i="1" s="1"/>
  <c r="BB80" i="1"/>
  <c r="BB81" i="1"/>
  <c r="AW81" i="1" s="1"/>
  <c r="BC8" i="1"/>
  <c r="BC48" i="1"/>
  <c r="BC62" i="1"/>
  <c r="BC74" i="1"/>
  <c r="AQ10" i="1"/>
  <c r="AQ12" i="1"/>
  <c r="AQ13" i="1"/>
  <c r="AL13" i="1" s="1"/>
  <c r="AQ14" i="1"/>
  <c r="AQ15" i="1"/>
  <c r="AL15" i="1" s="1"/>
  <c r="AQ16" i="1"/>
  <c r="AQ17" i="1"/>
  <c r="AL17" i="1" s="1"/>
  <c r="AQ18" i="1"/>
  <c r="AL18" i="1" s="1"/>
  <c r="AQ19" i="1"/>
  <c r="AL19" i="1" s="1"/>
  <c r="AQ22" i="1"/>
  <c r="AQ24" i="1"/>
  <c r="AL24" i="1" s="1"/>
  <c r="AQ26" i="1"/>
  <c r="AQ27" i="1"/>
  <c r="AL27" i="1" s="1"/>
  <c r="AQ29" i="1"/>
  <c r="AL29" i="1" s="1"/>
  <c r="AQ30" i="1"/>
  <c r="AL30" i="1" s="1"/>
  <c r="AQ31" i="1"/>
  <c r="AQ32" i="1"/>
  <c r="AL32" i="1" s="1"/>
  <c r="AQ33" i="1"/>
  <c r="AQ35" i="1"/>
  <c r="AL35" i="1" s="1"/>
  <c r="AQ36" i="1"/>
  <c r="AL36" i="1" s="1"/>
  <c r="AQ37" i="1"/>
  <c r="AQ38" i="1"/>
  <c r="AQ40" i="1"/>
  <c r="AL40" i="1" s="1"/>
  <c r="AQ42" i="1"/>
  <c r="AL42" i="1" s="1"/>
  <c r="AQ43" i="1"/>
  <c r="AL43" i="1" s="1"/>
  <c r="AQ44" i="1"/>
  <c r="AQ45" i="1"/>
  <c r="AL45" i="1" s="1"/>
  <c r="AQ46" i="1"/>
  <c r="AL46" i="1" s="1"/>
  <c r="AQ50" i="1"/>
  <c r="AL50" i="1" s="1"/>
  <c r="AQ51" i="1"/>
  <c r="AQ52" i="1"/>
  <c r="AL52" i="1" s="1"/>
  <c r="AQ54" i="1"/>
  <c r="AQ58" i="1"/>
  <c r="AL58" i="1" s="1"/>
  <c r="AQ59" i="1"/>
  <c r="AL59" i="1" s="1"/>
  <c r="AQ64" i="1"/>
  <c r="AL64" i="1" s="1"/>
  <c r="AQ65" i="1"/>
  <c r="AQ68" i="1"/>
  <c r="AL68" i="1" s="1"/>
  <c r="AQ69" i="1"/>
  <c r="AQ70" i="1"/>
  <c r="AL70" i="1" s="1"/>
  <c r="AQ71" i="1"/>
  <c r="AL71" i="1" s="1"/>
  <c r="AQ76" i="1"/>
  <c r="AL76" i="1" s="1"/>
  <c r="AQ77" i="1"/>
  <c r="AL77" i="1" s="1"/>
  <c r="AQ78" i="1"/>
  <c r="AL78" i="1" s="1"/>
  <c r="AQ80" i="1"/>
  <c r="AQ81" i="1"/>
  <c r="AL81" i="1" s="1"/>
  <c r="AF10" i="1"/>
  <c r="AF12" i="1"/>
  <c r="AF13" i="1"/>
  <c r="AA13" i="1" s="1"/>
  <c r="AF14" i="1"/>
  <c r="AA14" i="1" s="1"/>
  <c r="AF15" i="1"/>
  <c r="AF16" i="1"/>
  <c r="AF17" i="1"/>
  <c r="AA17" i="1" s="1"/>
  <c r="AF18" i="1"/>
  <c r="AA18" i="1" s="1"/>
  <c r="AF19" i="1"/>
  <c r="AF22" i="1"/>
  <c r="AF24" i="1"/>
  <c r="AA24" i="1" s="1"/>
  <c r="AF26" i="1"/>
  <c r="AA26" i="1" s="1"/>
  <c r="AF27" i="1"/>
  <c r="AF29" i="1"/>
  <c r="AF30" i="1"/>
  <c r="AA30" i="1" s="1"/>
  <c r="AF31" i="1"/>
  <c r="AA31" i="1" s="1"/>
  <c r="AF32" i="1"/>
  <c r="AF33" i="1"/>
  <c r="AF35" i="1"/>
  <c r="AA35" i="1" s="1"/>
  <c r="AF36" i="1"/>
  <c r="AA36" i="1" s="1"/>
  <c r="AF37" i="1"/>
  <c r="AF38" i="1"/>
  <c r="AF40" i="1"/>
  <c r="AA40" i="1" s="1"/>
  <c r="AF42" i="1"/>
  <c r="AA42" i="1" s="1"/>
  <c r="AF43" i="1"/>
  <c r="AF44" i="1"/>
  <c r="AF45" i="1"/>
  <c r="AA45" i="1" s="1"/>
  <c r="AF46" i="1"/>
  <c r="AA46" i="1" s="1"/>
  <c r="AF50" i="1"/>
  <c r="AF51" i="1"/>
  <c r="AF52" i="1"/>
  <c r="AA52" i="1" s="1"/>
  <c r="AF54" i="1"/>
  <c r="AA54" i="1" s="1"/>
  <c r="AF58" i="1"/>
  <c r="AF59" i="1"/>
  <c r="AF64" i="1"/>
  <c r="AA64" i="1" s="1"/>
  <c r="AF65" i="1"/>
  <c r="AA65" i="1" s="1"/>
  <c r="AF68" i="1"/>
  <c r="AF69" i="1"/>
  <c r="AF70" i="1"/>
  <c r="AA70" i="1" s="1"/>
  <c r="AF71" i="1"/>
  <c r="AA71" i="1" s="1"/>
  <c r="AF76" i="1"/>
  <c r="AF77" i="1"/>
  <c r="AF78" i="1"/>
  <c r="AA78" i="1" s="1"/>
  <c r="AF80" i="1"/>
  <c r="AA80" i="1" s="1"/>
  <c r="AF81" i="1"/>
  <c r="CZ12" i="1"/>
  <c r="CZ14" i="1"/>
  <c r="CZ16" i="1"/>
  <c r="CZ19" i="1"/>
  <c r="CZ22" i="1"/>
  <c r="CZ29" i="1"/>
  <c r="CZ32" i="1"/>
  <c r="CZ33" i="1"/>
  <c r="CZ37" i="1"/>
  <c r="CZ38" i="1"/>
  <c r="CZ44" i="1"/>
  <c r="CZ50" i="1"/>
  <c r="CZ51" i="1"/>
  <c r="CZ59" i="1"/>
  <c r="CZ69" i="1"/>
  <c r="CZ71" i="1"/>
  <c r="CZ76" i="1"/>
  <c r="CZ77" i="1"/>
  <c r="CO14" i="1"/>
  <c r="CO22" i="1"/>
  <c r="CO29" i="1"/>
  <c r="CO30" i="1"/>
  <c r="CO31" i="1"/>
  <c r="CO38" i="1"/>
  <c r="CO42" i="1"/>
  <c r="CO44" i="1"/>
  <c r="CO51" i="1"/>
  <c r="CO69" i="1"/>
  <c r="CO71" i="1"/>
  <c r="CO80" i="1"/>
  <c r="CD13" i="1"/>
  <c r="CD14" i="1"/>
  <c r="CD17" i="1"/>
  <c r="CD18" i="1"/>
  <c r="CD24" i="1"/>
  <c r="CD26" i="1"/>
  <c r="CD30" i="1"/>
  <c r="CD31" i="1"/>
  <c r="CD35" i="1"/>
  <c r="CD36" i="1"/>
  <c r="CD40" i="1"/>
  <c r="CD42" i="1"/>
  <c r="CD45" i="1"/>
  <c r="CD46" i="1"/>
  <c r="CD52" i="1"/>
  <c r="CD54" i="1"/>
  <c r="CD64" i="1"/>
  <c r="CD65" i="1"/>
  <c r="CD70" i="1"/>
  <c r="CD71" i="1"/>
  <c r="CD78" i="1"/>
  <c r="CD80" i="1"/>
  <c r="BS12" i="1"/>
  <c r="BS13" i="1"/>
  <c r="BS22" i="1"/>
  <c r="BS24" i="1"/>
  <c r="BS36" i="1"/>
  <c r="BS38" i="1"/>
  <c r="BS51" i="1"/>
  <c r="BS54" i="1"/>
  <c r="BS65" i="1"/>
  <c r="BS80" i="1"/>
  <c r="BH12" i="1"/>
  <c r="BH15" i="1"/>
  <c r="BH16" i="1"/>
  <c r="BH22" i="1"/>
  <c r="BH24" i="1"/>
  <c r="BH27" i="1"/>
  <c r="BH35" i="1"/>
  <c r="BH37" i="1"/>
  <c r="BH40" i="1"/>
  <c r="BH43" i="1"/>
  <c r="BH50" i="1"/>
  <c r="BH64" i="1"/>
  <c r="BH68" i="1"/>
  <c r="BH70" i="1"/>
  <c r="BH78" i="1"/>
  <c r="BH81" i="1"/>
  <c r="AW13" i="1"/>
  <c r="AW14" i="1"/>
  <c r="AW18" i="1"/>
  <c r="AW26" i="1"/>
  <c r="AW29" i="1"/>
  <c r="AW33" i="1"/>
  <c r="C33" i="1" s="1"/>
  <c r="AW36" i="1"/>
  <c r="AW44" i="1"/>
  <c r="AW46" i="1"/>
  <c r="AW51" i="1"/>
  <c r="AW54" i="1"/>
  <c r="AW59" i="1"/>
  <c r="C59" i="1" s="1"/>
  <c r="AW71" i="1"/>
  <c r="C71" i="1" s="1"/>
  <c r="AW77" i="1"/>
  <c r="AW74" i="1" s="1"/>
  <c r="AW80" i="1"/>
  <c r="AL12" i="1"/>
  <c r="AL14" i="1"/>
  <c r="AL16" i="1"/>
  <c r="AL22" i="1"/>
  <c r="AL26" i="1"/>
  <c r="AL31" i="1"/>
  <c r="AL33" i="1"/>
  <c r="AL37" i="1"/>
  <c r="AL38" i="1"/>
  <c r="AL44" i="1"/>
  <c r="AL51" i="1"/>
  <c r="AL54" i="1"/>
  <c r="AL65" i="1"/>
  <c r="AL69" i="1"/>
  <c r="AL80" i="1"/>
  <c r="AA10" i="1"/>
  <c r="AA12" i="1"/>
  <c r="AA15" i="1"/>
  <c r="AA16" i="1"/>
  <c r="AA19" i="1"/>
  <c r="AA22" i="1"/>
  <c r="AA27" i="1"/>
  <c r="AA29" i="1"/>
  <c r="AA32" i="1"/>
  <c r="AA33" i="1"/>
  <c r="AA37" i="1"/>
  <c r="AA38" i="1"/>
  <c r="AA43" i="1"/>
  <c r="AA44" i="1"/>
  <c r="AA50" i="1"/>
  <c r="AA51" i="1"/>
  <c r="AA58" i="1"/>
  <c r="AA59" i="1"/>
  <c r="AA68" i="1"/>
  <c r="AA69" i="1"/>
  <c r="AA76" i="1"/>
  <c r="AA77" i="1"/>
  <c r="AA81" i="1"/>
  <c r="AA10" i="4"/>
  <c r="AL10" i="4"/>
  <c r="AW10" i="4"/>
  <c r="BH10" i="4"/>
  <c r="BS10" i="4"/>
  <c r="CD10" i="4"/>
  <c r="CO10" i="4"/>
  <c r="CZ10" i="4"/>
  <c r="AA12" i="4"/>
  <c r="AL12" i="4"/>
  <c r="AW12" i="4"/>
  <c r="BH12" i="4"/>
  <c r="BS12" i="4"/>
  <c r="CD12" i="4"/>
  <c r="CO12" i="4"/>
  <c r="CZ12" i="4"/>
  <c r="AA14" i="4"/>
  <c r="AL14" i="4"/>
  <c r="AW14" i="4"/>
  <c r="BH14" i="4"/>
  <c r="BS14" i="4"/>
  <c r="CD14" i="4"/>
  <c r="CO14" i="4"/>
  <c r="CZ14" i="4"/>
  <c r="AA15" i="4"/>
  <c r="AL15" i="4"/>
  <c r="AW15" i="4"/>
  <c r="BH15" i="4"/>
  <c r="BS15" i="4"/>
  <c r="CD15" i="4"/>
  <c r="CO15" i="4"/>
  <c r="CZ15" i="4"/>
  <c r="AA16" i="4"/>
  <c r="AL16" i="4"/>
  <c r="AW16" i="4"/>
  <c r="BH16" i="4"/>
  <c r="BS16" i="4"/>
  <c r="CD16" i="4"/>
  <c r="CO16" i="4"/>
  <c r="CZ16" i="4"/>
  <c r="AA18" i="4"/>
  <c r="AL18" i="4"/>
  <c r="AW18" i="4"/>
  <c r="BH18" i="4"/>
  <c r="BS18" i="4"/>
  <c r="CD18" i="4"/>
  <c r="CO18" i="4"/>
  <c r="CZ18" i="4"/>
  <c r="AA22" i="4"/>
  <c r="AL22" i="4"/>
  <c r="AW22" i="4"/>
  <c r="BH22" i="4"/>
  <c r="BS22" i="4"/>
  <c r="CD22" i="4"/>
  <c r="CO22" i="4"/>
  <c r="CZ22" i="4"/>
  <c r="AA24" i="4"/>
  <c r="AL24" i="4"/>
  <c r="AW24" i="4"/>
  <c r="BH24" i="4"/>
  <c r="BS24" i="4"/>
  <c r="CD24" i="4"/>
  <c r="CO24" i="4"/>
  <c r="CZ24" i="4"/>
  <c r="AA25" i="4"/>
  <c r="AL25" i="4"/>
  <c r="AW25" i="4"/>
  <c r="BH25" i="4"/>
  <c r="BS25" i="4"/>
  <c r="CD25" i="4"/>
  <c r="CO25" i="4"/>
  <c r="CZ25" i="4"/>
  <c r="AA27" i="4"/>
  <c r="AL27" i="4"/>
  <c r="AW27" i="4"/>
  <c r="BH27" i="4"/>
  <c r="BS27" i="4"/>
  <c r="CD27" i="4"/>
  <c r="CO27" i="4"/>
  <c r="CZ27" i="4"/>
  <c r="AA28" i="4"/>
  <c r="AL28" i="4"/>
  <c r="AW28" i="4"/>
  <c r="BH28" i="4"/>
  <c r="BS28" i="4"/>
  <c r="CD28" i="4"/>
  <c r="CO28" i="4"/>
  <c r="CZ28" i="4"/>
  <c r="AA30" i="4"/>
  <c r="AL30" i="4"/>
  <c r="AW30" i="4"/>
  <c r="BH30" i="4"/>
  <c r="BS30" i="4"/>
  <c r="CD30" i="4"/>
  <c r="CO30" i="4"/>
  <c r="CZ30" i="4"/>
  <c r="AA31" i="4"/>
  <c r="AL31" i="4"/>
  <c r="AW31" i="4"/>
  <c r="BH31" i="4"/>
  <c r="BS31" i="4"/>
  <c r="CD31" i="4"/>
  <c r="CO31" i="4"/>
  <c r="CZ31" i="4"/>
  <c r="AA32" i="4"/>
  <c r="AL32" i="4"/>
  <c r="AW32" i="4"/>
  <c r="BH32" i="4"/>
  <c r="BS32" i="4"/>
  <c r="CD32" i="4"/>
  <c r="CO32" i="4"/>
  <c r="CZ32" i="4"/>
  <c r="AA33" i="4"/>
  <c r="AL33" i="4"/>
  <c r="AW33" i="4"/>
  <c r="BH33" i="4"/>
  <c r="BS33" i="4"/>
  <c r="CD33" i="4"/>
  <c r="CO33" i="4"/>
  <c r="CZ33" i="4"/>
  <c r="E62" i="6"/>
  <c r="F62" i="6"/>
  <c r="G62" i="6"/>
  <c r="H62" i="6"/>
  <c r="E10" i="6"/>
  <c r="DT27" i="1"/>
  <c r="U27" i="1"/>
  <c r="P27" i="1" s="1"/>
  <c r="M27" i="1"/>
  <c r="J27" i="1"/>
  <c r="H27" i="1"/>
  <c r="G27" i="1"/>
  <c r="F27" i="1"/>
  <c r="E27" i="1"/>
  <c r="C27" i="1"/>
  <c r="J10" i="6"/>
  <c r="J62" i="6"/>
  <c r="J10" i="5"/>
  <c r="J37" i="5"/>
  <c r="J59" i="5"/>
  <c r="J82" i="5"/>
  <c r="J70" i="5"/>
  <c r="J10" i="4"/>
  <c r="J10" i="1"/>
  <c r="J29" i="1"/>
  <c r="J12" i="1"/>
  <c r="J13" i="1"/>
  <c r="J14" i="1"/>
  <c r="J15" i="1"/>
  <c r="J16" i="1"/>
  <c r="J17" i="1"/>
  <c r="J18" i="1"/>
  <c r="J19" i="1"/>
  <c r="J22" i="1"/>
  <c r="J24" i="1"/>
  <c r="J26" i="1"/>
  <c r="J30" i="1"/>
  <c r="J31" i="1"/>
  <c r="J32" i="1"/>
  <c r="J33" i="1"/>
  <c r="J35" i="1"/>
  <c r="J36" i="1"/>
  <c r="J37" i="1"/>
  <c r="J38" i="1"/>
  <c r="J40" i="1"/>
  <c r="J42" i="1"/>
  <c r="J43" i="1"/>
  <c r="J44" i="1"/>
  <c r="J45" i="1"/>
  <c r="J46" i="1"/>
  <c r="J50" i="1"/>
  <c r="J51" i="1"/>
  <c r="J52" i="1"/>
  <c r="J54" i="1"/>
  <c r="J58" i="1"/>
  <c r="J59" i="1"/>
  <c r="J64" i="1"/>
  <c r="J65" i="1"/>
  <c r="J68" i="1"/>
  <c r="J69" i="1"/>
  <c r="J70" i="1"/>
  <c r="J71" i="1"/>
  <c r="J76" i="1"/>
  <c r="J77" i="1"/>
  <c r="J78" i="1"/>
  <c r="J80" i="1"/>
  <c r="J81" i="1"/>
  <c r="J10" i="3"/>
  <c r="J75" i="3"/>
  <c r="J10" i="2"/>
  <c r="U10" i="7"/>
  <c r="P10" i="7" s="1"/>
  <c r="I10" i="7"/>
  <c r="U86" i="7"/>
  <c r="I86" i="7" s="1"/>
  <c r="U10" i="6"/>
  <c r="I10" i="6" s="1"/>
  <c r="I25" i="6"/>
  <c r="I37" i="6"/>
  <c r="U48" i="6"/>
  <c r="I48" i="6" s="1"/>
  <c r="U62" i="6"/>
  <c r="I62" i="6" s="1"/>
  <c r="U10" i="5"/>
  <c r="I10" i="5" s="1"/>
  <c r="U37" i="5"/>
  <c r="I37" i="5"/>
  <c r="U59" i="5"/>
  <c r="I59" i="5"/>
  <c r="U82" i="5"/>
  <c r="I82" i="5" s="1"/>
  <c r="U70" i="5"/>
  <c r="I70" i="5" s="1"/>
  <c r="U10" i="1"/>
  <c r="U29" i="1"/>
  <c r="U50" i="1"/>
  <c r="U64" i="1"/>
  <c r="U76" i="1"/>
  <c r="P76" i="1" s="1"/>
  <c r="U10" i="3"/>
  <c r="I10" i="3" s="1"/>
  <c r="U75" i="3"/>
  <c r="I75" i="3" s="1"/>
  <c r="U10" i="2"/>
  <c r="I10" i="2" s="1"/>
  <c r="H10" i="6"/>
  <c r="H10" i="5"/>
  <c r="H37" i="5"/>
  <c r="H59" i="5"/>
  <c r="H82" i="5"/>
  <c r="H70" i="5"/>
  <c r="H10" i="4"/>
  <c r="H10" i="1"/>
  <c r="H29" i="1"/>
  <c r="H50" i="1"/>
  <c r="H64" i="1"/>
  <c r="H76" i="1"/>
  <c r="H10" i="3"/>
  <c r="H75" i="3"/>
  <c r="H10" i="2"/>
  <c r="G10" i="6"/>
  <c r="G10" i="5"/>
  <c r="G37" i="5"/>
  <c r="G59" i="5"/>
  <c r="G82" i="5"/>
  <c r="G70" i="5"/>
  <c r="G10" i="4"/>
  <c r="G10" i="1"/>
  <c r="G29" i="1"/>
  <c r="G50" i="1"/>
  <c r="G64" i="1"/>
  <c r="G76" i="1"/>
  <c r="G10" i="2"/>
  <c r="F10" i="6"/>
  <c r="F10" i="5"/>
  <c r="F37" i="5"/>
  <c r="F59" i="5"/>
  <c r="F82" i="5"/>
  <c r="F70" i="5"/>
  <c r="F10" i="4"/>
  <c r="F10" i="1"/>
  <c r="F29" i="1"/>
  <c r="F50" i="1"/>
  <c r="F64" i="1"/>
  <c r="F76" i="1"/>
  <c r="F10" i="3"/>
  <c r="F75" i="3"/>
  <c r="F10" i="2"/>
  <c r="E10" i="7"/>
  <c r="E86" i="7"/>
  <c r="E10" i="5"/>
  <c r="E37" i="5"/>
  <c r="E59" i="5"/>
  <c r="E82" i="5"/>
  <c r="E70" i="5"/>
  <c r="E10" i="4"/>
  <c r="E10" i="1"/>
  <c r="E29" i="1"/>
  <c r="E50" i="1"/>
  <c r="E64" i="1"/>
  <c r="E76" i="1"/>
  <c r="E10" i="3"/>
  <c r="E75" i="3"/>
  <c r="E10" i="2"/>
  <c r="P10" i="3"/>
  <c r="AA10" i="3"/>
  <c r="AL10" i="3"/>
  <c r="AW10" i="3"/>
  <c r="BH10" i="3"/>
  <c r="BS10" i="3"/>
  <c r="CD10" i="3"/>
  <c r="CO10" i="3"/>
  <c r="CZ10" i="3"/>
  <c r="AA11" i="3"/>
  <c r="AL11" i="3"/>
  <c r="AW11" i="3"/>
  <c r="BH11" i="3"/>
  <c r="BS11" i="3"/>
  <c r="CD11" i="3"/>
  <c r="CO11" i="3"/>
  <c r="CZ11" i="3"/>
  <c r="AA12" i="3"/>
  <c r="AL12" i="3"/>
  <c r="AW12" i="3"/>
  <c r="BH12" i="3"/>
  <c r="BS12" i="3"/>
  <c r="CD12" i="3"/>
  <c r="CO12" i="3"/>
  <c r="CZ12" i="3"/>
  <c r="AA13" i="3"/>
  <c r="AL13" i="3"/>
  <c r="AW13" i="3"/>
  <c r="BH13" i="3"/>
  <c r="BS13" i="3"/>
  <c r="CD13" i="3"/>
  <c r="CO13" i="3"/>
  <c r="CZ13" i="3"/>
  <c r="AA14" i="3"/>
  <c r="AL14" i="3"/>
  <c r="AW14" i="3"/>
  <c r="BH14" i="3"/>
  <c r="BS14" i="3"/>
  <c r="CD14" i="3"/>
  <c r="CO14" i="3"/>
  <c r="CZ14" i="3"/>
  <c r="AA16" i="3"/>
  <c r="AL16" i="3"/>
  <c r="AW16" i="3"/>
  <c r="BH16" i="3"/>
  <c r="BS16" i="3"/>
  <c r="CD16" i="3"/>
  <c r="CO16" i="3"/>
  <c r="CZ16" i="3"/>
  <c r="AA17" i="3"/>
  <c r="AL17" i="3"/>
  <c r="AW17" i="3"/>
  <c r="BH17" i="3"/>
  <c r="BS17" i="3"/>
  <c r="CD17" i="3"/>
  <c r="CO17" i="3"/>
  <c r="CZ17" i="3"/>
  <c r="AA18" i="3"/>
  <c r="AL18" i="3"/>
  <c r="AW18" i="3"/>
  <c r="BH18" i="3"/>
  <c r="BS18" i="3"/>
  <c r="CD18" i="3"/>
  <c r="CO18" i="3"/>
  <c r="CZ18" i="3"/>
  <c r="AA19" i="3"/>
  <c r="AL19" i="3"/>
  <c r="AW19" i="3"/>
  <c r="BH19" i="3"/>
  <c r="BS19" i="3"/>
  <c r="CD19" i="3"/>
  <c r="CO19" i="3"/>
  <c r="CZ19" i="3"/>
  <c r="AA20" i="3"/>
  <c r="AL20" i="3"/>
  <c r="AW20" i="3"/>
  <c r="BH20" i="3"/>
  <c r="BS20" i="3"/>
  <c r="CD20" i="3"/>
  <c r="CO20" i="3"/>
  <c r="CZ20" i="3"/>
  <c r="AA21" i="3"/>
  <c r="AL21" i="3"/>
  <c r="AW21" i="3"/>
  <c r="BH21" i="3"/>
  <c r="BS21" i="3"/>
  <c r="CD21" i="3"/>
  <c r="CO21" i="3"/>
  <c r="CZ21" i="3"/>
  <c r="AA22" i="3"/>
  <c r="AL22" i="3"/>
  <c r="AW22" i="3"/>
  <c r="BH22" i="3"/>
  <c r="BS22" i="3"/>
  <c r="CD22" i="3"/>
  <c r="CO22" i="3"/>
  <c r="CZ22" i="3"/>
  <c r="AA23" i="3"/>
  <c r="AL23" i="3"/>
  <c r="AW23" i="3"/>
  <c r="BH23" i="3"/>
  <c r="BS23" i="3"/>
  <c r="CD23" i="3"/>
  <c r="CO23" i="3"/>
  <c r="CZ23" i="3"/>
  <c r="AA24" i="3"/>
  <c r="AL24" i="3"/>
  <c r="AW24" i="3"/>
  <c r="BH24" i="3"/>
  <c r="BS24" i="3"/>
  <c r="CD24" i="3"/>
  <c r="CO24" i="3"/>
  <c r="CZ24" i="3"/>
  <c r="AA26" i="3"/>
  <c r="AL26" i="3"/>
  <c r="AW26" i="3"/>
  <c r="BH26" i="3"/>
  <c r="BS26" i="3"/>
  <c r="CD26" i="3"/>
  <c r="CO26" i="3"/>
  <c r="CZ26" i="3"/>
  <c r="AA28" i="3"/>
  <c r="AL28" i="3"/>
  <c r="AW28" i="3"/>
  <c r="BH28" i="3"/>
  <c r="BS28" i="3"/>
  <c r="CD28" i="3"/>
  <c r="CO28" i="3"/>
  <c r="CZ28" i="3"/>
  <c r="AA30" i="3"/>
  <c r="AL30" i="3"/>
  <c r="AW30" i="3"/>
  <c r="BH30" i="3"/>
  <c r="BS30" i="3"/>
  <c r="CD30" i="3"/>
  <c r="CO30" i="3"/>
  <c r="CZ30" i="3"/>
  <c r="AA31" i="3"/>
  <c r="AL31" i="3"/>
  <c r="AW31" i="3"/>
  <c r="BH31" i="3"/>
  <c r="BS31" i="3"/>
  <c r="CD31" i="3"/>
  <c r="CO31" i="3"/>
  <c r="CZ31" i="3"/>
  <c r="AA33" i="3"/>
  <c r="AL33" i="3"/>
  <c r="AW33" i="3"/>
  <c r="BH33" i="3"/>
  <c r="BS33" i="3"/>
  <c r="CD33" i="3"/>
  <c r="CO33" i="3"/>
  <c r="CZ33" i="3"/>
  <c r="AA35" i="3"/>
  <c r="AL35" i="3"/>
  <c r="AW35" i="3"/>
  <c r="BH35" i="3"/>
  <c r="BS35" i="3"/>
  <c r="CD35" i="3"/>
  <c r="CO35" i="3"/>
  <c r="CZ35" i="3"/>
  <c r="AA37" i="3"/>
  <c r="AL37" i="3"/>
  <c r="AW37" i="3"/>
  <c r="BH37" i="3"/>
  <c r="BS37" i="3"/>
  <c r="CD37" i="3"/>
  <c r="CO37" i="3"/>
  <c r="CZ37" i="3"/>
  <c r="AA39" i="3"/>
  <c r="AL39" i="3"/>
  <c r="AW39" i="3"/>
  <c r="BH39" i="3"/>
  <c r="BS39" i="3"/>
  <c r="CD39" i="3"/>
  <c r="CO39" i="3"/>
  <c r="CZ39" i="3"/>
  <c r="AA41" i="3"/>
  <c r="AL41" i="3"/>
  <c r="AW41" i="3"/>
  <c r="BH41" i="3"/>
  <c r="BS41" i="3"/>
  <c r="CD41" i="3"/>
  <c r="CO41" i="3"/>
  <c r="CZ41" i="3"/>
  <c r="AA42" i="3"/>
  <c r="AL42" i="3"/>
  <c r="AW42" i="3"/>
  <c r="BH42" i="3"/>
  <c r="BS42" i="3"/>
  <c r="CD42" i="3"/>
  <c r="CO42" i="3"/>
  <c r="CZ42" i="3"/>
  <c r="AA45" i="3"/>
  <c r="AL45" i="3"/>
  <c r="AW45" i="3"/>
  <c r="BH45" i="3"/>
  <c r="BS45" i="3"/>
  <c r="CD45" i="3"/>
  <c r="CO45" i="3"/>
  <c r="CZ45" i="3"/>
  <c r="AA46" i="3"/>
  <c r="AL46" i="3"/>
  <c r="AW46" i="3"/>
  <c r="BH46" i="3"/>
  <c r="BS46" i="3"/>
  <c r="CD46" i="3"/>
  <c r="CO46" i="3"/>
  <c r="CZ46" i="3"/>
  <c r="AA75" i="3"/>
  <c r="AL75" i="3"/>
  <c r="AW75" i="3"/>
  <c r="BH75" i="3"/>
  <c r="BS75" i="3"/>
  <c r="CD75" i="3"/>
  <c r="CO75" i="3"/>
  <c r="CZ75" i="3"/>
  <c r="AA70" i="3"/>
  <c r="AL70" i="3"/>
  <c r="AW70" i="3"/>
  <c r="BH70" i="3"/>
  <c r="BS70" i="3"/>
  <c r="CD70" i="3"/>
  <c r="CO70" i="3"/>
  <c r="CZ70" i="3"/>
  <c r="AA71" i="3"/>
  <c r="AL71" i="3"/>
  <c r="AW71" i="3"/>
  <c r="BH71" i="3"/>
  <c r="BS71" i="3"/>
  <c r="CD71" i="3"/>
  <c r="CO71" i="3"/>
  <c r="CZ71" i="3"/>
  <c r="CZ68" i="3" s="1"/>
  <c r="AA72" i="3"/>
  <c r="AL72" i="3"/>
  <c r="AW72" i="3"/>
  <c r="BH72" i="3"/>
  <c r="BS72" i="3"/>
  <c r="CD72" i="3"/>
  <c r="CO72" i="3"/>
  <c r="CZ72" i="3"/>
  <c r="AA74" i="3"/>
  <c r="AL74" i="3"/>
  <c r="AW74" i="3"/>
  <c r="BH74" i="3"/>
  <c r="BS74" i="3"/>
  <c r="CD74" i="3"/>
  <c r="CO74" i="3"/>
  <c r="CZ74" i="3"/>
  <c r="AA50" i="3"/>
  <c r="AL50" i="3"/>
  <c r="AW50" i="3"/>
  <c r="BH50" i="3"/>
  <c r="BS50" i="3"/>
  <c r="CD50" i="3"/>
  <c r="CO50" i="3"/>
  <c r="CZ50" i="3"/>
  <c r="AA51" i="3"/>
  <c r="AL51" i="3"/>
  <c r="AW51" i="3"/>
  <c r="BH51" i="3"/>
  <c r="BS51" i="3"/>
  <c r="CD51" i="3"/>
  <c r="CO51" i="3"/>
  <c r="CZ51" i="3"/>
  <c r="AA52" i="3"/>
  <c r="AL52" i="3"/>
  <c r="AW52" i="3"/>
  <c r="BH52" i="3"/>
  <c r="BS52" i="3"/>
  <c r="CD52" i="3"/>
  <c r="CO52" i="3"/>
  <c r="CZ52" i="3"/>
  <c r="AA53" i="3"/>
  <c r="AL53" i="3"/>
  <c r="AW53" i="3"/>
  <c r="BH53" i="3"/>
  <c r="BS53" i="3"/>
  <c r="CD53" i="3"/>
  <c r="CO53" i="3"/>
  <c r="CZ53" i="3"/>
  <c r="AA56" i="3"/>
  <c r="AL56" i="3"/>
  <c r="AW56" i="3"/>
  <c r="BH56" i="3"/>
  <c r="BS56" i="3"/>
  <c r="CD56" i="3"/>
  <c r="CO56" i="3"/>
  <c r="CZ56" i="3"/>
  <c r="AA58" i="3"/>
  <c r="AL58" i="3"/>
  <c r="AW58" i="3"/>
  <c r="BH58" i="3"/>
  <c r="BS58" i="3"/>
  <c r="CD58" i="3"/>
  <c r="CO58" i="3"/>
  <c r="CZ58" i="3"/>
  <c r="AA59" i="3"/>
  <c r="AL59" i="3"/>
  <c r="AW59" i="3"/>
  <c r="BH59" i="3"/>
  <c r="BS59" i="3"/>
  <c r="CD59" i="3"/>
  <c r="CO59" i="3"/>
  <c r="CZ59" i="3"/>
  <c r="AA60" i="3"/>
  <c r="AL60" i="3"/>
  <c r="AW60" i="3"/>
  <c r="BH60" i="3"/>
  <c r="BS60" i="3"/>
  <c r="CD60" i="3"/>
  <c r="CO60" i="3"/>
  <c r="CZ60" i="3"/>
  <c r="AA64" i="3"/>
  <c r="AL64" i="3"/>
  <c r="AW64" i="3"/>
  <c r="BH64" i="3"/>
  <c r="BS64" i="3"/>
  <c r="CD64" i="3"/>
  <c r="CO64" i="3"/>
  <c r="CZ64" i="3"/>
  <c r="AA66" i="3"/>
  <c r="AL66" i="3"/>
  <c r="AW66" i="3"/>
  <c r="BH66" i="3"/>
  <c r="BS66" i="3"/>
  <c r="CD66" i="3"/>
  <c r="CO66" i="3"/>
  <c r="CZ66" i="3"/>
  <c r="AA10" i="2"/>
  <c r="AL10" i="2"/>
  <c r="AW10" i="2"/>
  <c r="BH10" i="2"/>
  <c r="BS10" i="2"/>
  <c r="CD10" i="2"/>
  <c r="CO10" i="2"/>
  <c r="CZ10" i="2"/>
  <c r="AA12" i="2"/>
  <c r="AL12" i="2"/>
  <c r="AW12" i="2"/>
  <c r="BH12" i="2"/>
  <c r="BS12" i="2"/>
  <c r="CD12" i="2"/>
  <c r="CO12" i="2"/>
  <c r="CZ12" i="2"/>
  <c r="AA16" i="2"/>
  <c r="AL16" i="2"/>
  <c r="AW16" i="2"/>
  <c r="BH16" i="2"/>
  <c r="BS16" i="2"/>
  <c r="CD16" i="2"/>
  <c r="CO16" i="2"/>
  <c r="CZ16" i="2"/>
  <c r="AA18" i="2"/>
  <c r="AL18" i="2"/>
  <c r="AW18" i="2"/>
  <c r="BH18" i="2"/>
  <c r="BS18" i="2"/>
  <c r="CD18" i="2"/>
  <c r="CO18" i="2"/>
  <c r="CZ18" i="2"/>
  <c r="AA19" i="2"/>
  <c r="AL19" i="2"/>
  <c r="AW19" i="2"/>
  <c r="BH19" i="2"/>
  <c r="BS19" i="2"/>
  <c r="CD19" i="2"/>
  <c r="CO19" i="2"/>
  <c r="CZ19" i="2"/>
  <c r="AA22" i="2"/>
  <c r="AL22" i="2"/>
  <c r="AW22" i="2"/>
  <c r="BH22" i="2"/>
  <c r="BS22" i="2"/>
  <c r="CD22" i="2"/>
  <c r="CO22" i="2"/>
  <c r="CZ22" i="2"/>
  <c r="AA24" i="2"/>
  <c r="AL24" i="2"/>
  <c r="AW24" i="2"/>
  <c r="BH24" i="2"/>
  <c r="BS24" i="2"/>
  <c r="CD24" i="2"/>
  <c r="CO24" i="2"/>
  <c r="CZ24" i="2"/>
  <c r="AA27" i="2"/>
  <c r="AL27" i="2"/>
  <c r="AW27" i="2"/>
  <c r="BH27" i="2"/>
  <c r="BS27" i="2"/>
  <c r="CD27" i="2"/>
  <c r="CO27" i="2"/>
  <c r="CZ27" i="2"/>
  <c r="AA30" i="2"/>
  <c r="AL30" i="2"/>
  <c r="AW30" i="2"/>
  <c r="BH30" i="2"/>
  <c r="BS30" i="2"/>
  <c r="CD30" i="2"/>
  <c r="CO30" i="2"/>
  <c r="CZ30" i="2"/>
  <c r="AA32" i="2"/>
  <c r="AL32" i="2"/>
  <c r="AW32" i="2"/>
  <c r="BH32" i="2"/>
  <c r="BS32" i="2"/>
  <c r="CD32" i="2"/>
  <c r="CO32" i="2"/>
  <c r="CZ32" i="2"/>
  <c r="AA33" i="2"/>
  <c r="AL33" i="2"/>
  <c r="AW33" i="2"/>
  <c r="BH33" i="2"/>
  <c r="BS33" i="2"/>
  <c r="CD33" i="2"/>
  <c r="CO33" i="2"/>
  <c r="CZ33" i="2"/>
  <c r="AA36" i="2"/>
  <c r="AL36" i="2"/>
  <c r="AW36" i="2"/>
  <c r="BH36" i="2"/>
  <c r="BS36" i="2"/>
  <c r="CD36" i="2"/>
  <c r="CO36" i="2"/>
  <c r="CZ36" i="2"/>
  <c r="AA37" i="2"/>
  <c r="AL37" i="2"/>
  <c r="AW37" i="2"/>
  <c r="BH37" i="2"/>
  <c r="BS37" i="2"/>
  <c r="CD37" i="2"/>
  <c r="CO37" i="2"/>
  <c r="CZ37" i="2"/>
  <c r="AA39" i="2"/>
  <c r="AL39" i="2"/>
  <c r="AW39" i="2"/>
  <c r="BH39" i="2"/>
  <c r="BS39" i="2"/>
  <c r="CD39" i="2"/>
  <c r="CO39" i="2"/>
  <c r="CZ39" i="2"/>
  <c r="AA41" i="2"/>
  <c r="AL41" i="2"/>
  <c r="AW41" i="2"/>
  <c r="BH41" i="2"/>
  <c r="BS41" i="2"/>
  <c r="CD41" i="2"/>
  <c r="CO41" i="2"/>
  <c r="CZ41" i="2"/>
  <c r="AA10" i="7"/>
  <c r="AL10" i="7"/>
  <c r="AW10" i="7"/>
  <c r="BH10" i="7"/>
  <c r="BS10" i="7"/>
  <c r="CD10" i="7"/>
  <c r="CO10" i="7"/>
  <c r="CZ10" i="7"/>
  <c r="AA12" i="7"/>
  <c r="AL12" i="7"/>
  <c r="AW12" i="7"/>
  <c r="BH12" i="7"/>
  <c r="BS12" i="7"/>
  <c r="CD12" i="7"/>
  <c r="CO12" i="7"/>
  <c r="CZ12" i="7"/>
  <c r="AA13" i="7"/>
  <c r="AL13" i="7"/>
  <c r="AW13" i="7"/>
  <c r="BH13" i="7"/>
  <c r="BS13" i="7"/>
  <c r="CD13" i="7"/>
  <c r="CO13" i="7"/>
  <c r="CZ13" i="7"/>
  <c r="AA15" i="7"/>
  <c r="AL15" i="7"/>
  <c r="AW15" i="7"/>
  <c r="BH15" i="7"/>
  <c r="BS15" i="7"/>
  <c r="CD15" i="7"/>
  <c r="CO15" i="7"/>
  <c r="CZ15" i="7"/>
  <c r="AA17" i="7"/>
  <c r="AL17" i="7"/>
  <c r="AW17" i="7"/>
  <c r="BH17" i="7"/>
  <c r="BS17" i="7"/>
  <c r="CD17" i="7"/>
  <c r="CO17" i="7"/>
  <c r="CZ17" i="7"/>
  <c r="AA18" i="7"/>
  <c r="AL18" i="7"/>
  <c r="AW18" i="7"/>
  <c r="BH18" i="7"/>
  <c r="BS18" i="7"/>
  <c r="CD18" i="7"/>
  <c r="CO18" i="7"/>
  <c r="CZ18" i="7"/>
  <c r="AA20" i="7"/>
  <c r="AL20" i="7"/>
  <c r="AW20" i="7"/>
  <c r="BH20" i="7"/>
  <c r="BS20" i="7"/>
  <c r="CD20" i="7"/>
  <c r="CO20" i="7"/>
  <c r="CZ20" i="7"/>
  <c r="AA22" i="7"/>
  <c r="AL22" i="7"/>
  <c r="AW22" i="7"/>
  <c r="BH22" i="7"/>
  <c r="BS22" i="7"/>
  <c r="CD22" i="7"/>
  <c r="CO22" i="7"/>
  <c r="CZ22" i="7"/>
  <c r="AA25" i="7"/>
  <c r="AL25" i="7"/>
  <c r="AW25" i="7"/>
  <c r="BH25" i="7"/>
  <c r="BS25" i="7"/>
  <c r="CD25" i="7"/>
  <c r="CO25" i="7"/>
  <c r="CZ25" i="7"/>
  <c r="AA27" i="7"/>
  <c r="AL27" i="7"/>
  <c r="AW27" i="7"/>
  <c r="BH27" i="7"/>
  <c r="BS27" i="7"/>
  <c r="CD27" i="7"/>
  <c r="CO27" i="7"/>
  <c r="CZ27" i="7"/>
  <c r="AA29" i="7"/>
  <c r="AL29" i="7"/>
  <c r="AW29" i="7"/>
  <c r="BH29" i="7"/>
  <c r="BS29" i="7"/>
  <c r="CD29" i="7"/>
  <c r="CO29" i="7"/>
  <c r="CZ29" i="7"/>
  <c r="AA31" i="7"/>
  <c r="AL31" i="7"/>
  <c r="AW31" i="7"/>
  <c r="BH31" i="7"/>
  <c r="BS31" i="7"/>
  <c r="CD31" i="7"/>
  <c r="CO31" i="7"/>
  <c r="CZ31" i="7"/>
  <c r="AA32" i="7"/>
  <c r="AL32" i="7"/>
  <c r="AW32" i="7"/>
  <c r="BH32" i="7"/>
  <c r="BS32" i="7"/>
  <c r="CD32" i="7"/>
  <c r="CO32" i="7"/>
  <c r="CZ32" i="7"/>
  <c r="AA34" i="7"/>
  <c r="AL34" i="7"/>
  <c r="AW34" i="7"/>
  <c r="BH34" i="7"/>
  <c r="BS34" i="7"/>
  <c r="CD34" i="7"/>
  <c r="CO34" i="7"/>
  <c r="CZ34" i="7"/>
  <c r="AA35" i="7"/>
  <c r="AL35" i="7"/>
  <c r="AW35" i="7"/>
  <c r="BH35" i="7"/>
  <c r="BS35" i="7"/>
  <c r="CD35" i="7"/>
  <c r="CO35" i="7"/>
  <c r="CZ35" i="7"/>
  <c r="AA36" i="7"/>
  <c r="AL36" i="7"/>
  <c r="AW36" i="7"/>
  <c r="BH36" i="7"/>
  <c r="BS36" i="7"/>
  <c r="CD36" i="7"/>
  <c r="CO36" i="7"/>
  <c r="CZ36" i="7"/>
  <c r="AA38" i="7"/>
  <c r="AL38" i="7"/>
  <c r="AW38" i="7"/>
  <c r="BH38" i="7"/>
  <c r="BS38" i="7"/>
  <c r="CD38" i="7"/>
  <c r="CO38" i="7"/>
  <c r="CZ38" i="7"/>
  <c r="AA40" i="7"/>
  <c r="AL40" i="7"/>
  <c r="AW40" i="7"/>
  <c r="BH40" i="7"/>
  <c r="BS40" i="7"/>
  <c r="CD40" i="7"/>
  <c r="CO40" i="7"/>
  <c r="CZ40" i="7"/>
  <c r="AA43" i="7"/>
  <c r="AL43" i="7"/>
  <c r="AW43" i="7"/>
  <c r="BH43" i="7"/>
  <c r="BS43" i="7"/>
  <c r="CD43" i="7"/>
  <c r="CO43" i="7"/>
  <c r="CZ43" i="7"/>
  <c r="AA45" i="7"/>
  <c r="AL45" i="7"/>
  <c r="AW45" i="7"/>
  <c r="BH45" i="7"/>
  <c r="BS45" i="7"/>
  <c r="CD45" i="7"/>
  <c r="CO45" i="7"/>
  <c r="CZ45" i="7"/>
  <c r="AA47" i="7"/>
  <c r="AL47" i="7"/>
  <c r="AW47" i="7"/>
  <c r="BH47" i="7"/>
  <c r="BS47" i="7"/>
  <c r="CD47" i="7"/>
  <c r="CO47" i="7"/>
  <c r="CZ47" i="7"/>
  <c r="AW86" i="7"/>
  <c r="CD86" i="7"/>
  <c r="BS86" i="7"/>
  <c r="CO86" i="7"/>
  <c r="CZ86" i="7"/>
  <c r="BH86" i="7"/>
  <c r="AL86" i="7"/>
  <c r="AA86" i="7"/>
  <c r="AA83" i="7"/>
  <c r="AL83" i="7"/>
  <c r="AW83" i="7"/>
  <c r="BH83" i="7"/>
  <c r="BH81" i="7" s="1"/>
  <c r="BS83" i="7"/>
  <c r="CD83" i="7"/>
  <c r="CO83" i="7"/>
  <c r="CZ83" i="7"/>
  <c r="CZ81" i="7" s="1"/>
  <c r="AA84" i="7"/>
  <c r="AL84" i="7"/>
  <c r="AW84" i="7"/>
  <c r="AW81" i="7" s="1"/>
  <c r="BH84" i="7"/>
  <c r="BS84" i="7"/>
  <c r="CD84" i="7"/>
  <c r="CO84" i="7"/>
  <c r="CO81" i="7" s="1"/>
  <c r="CZ84" i="7"/>
  <c r="AA85" i="7"/>
  <c r="AL85" i="7"/>
  <c r="AW85" i="7"/>
  <c r="BH85" i="7"/>
  <c r="BS85" i="7"/>
  <c r="CD85" i="7"/>
  <c r="CO85" i="7"/>
  <c r="CZ85" i="7"/>
  <c r="AA51" i="7"/>
  <c r="AL51" i="7"/>
  <c r="AW51" i="7"/>
  <c r="BH51" i="7"/>
  <c r="BS51" i="7"/>
  <c r="CD51" i="7"/>
  <c r="CO51" i="7"/>
  <c r="CZ51" i="7"/>
  <c r="AA52" i="7"/>
  <c r="AL52" i="7"/>
  <c r="AW52" i="7"/>
  <c r="BH52" i="7"/>
  <c r="BS52" i="7"/>
  <c r="CD52" i="7"/>
  <c r="CO52" i="7"/>
  <c r="CZ52" i="7"/>
  <c r="AA53" i="7"/>
  <c r="AL53" i="7"/>
  <c r="AW53" i="7"/>
  <c r="BH53" i="7"/>
  <c r="BS53" i="7"/>
  <c r="CD53" i="7"/>
  <c r="CO53" i="7"/>
  <c r="CZ53" i="7"/>
  <c r="AA54" i="7"/>
  <c r="AL54" i="7"/>
  <c r="AW54" i="7"/>
  <c r="BH54" i="7"/>
  <c r="BS54" i="7"/>
  <c r="CD54" i="7"/>
  <c r="CO54" i="7"/>
  <c r="CZ54" i="7"/>
  <c r="AA55" i="7"/>
  <c r="AL55" i="7"/>
  <c r="AW55" i="7"/>
  <c r="BH55" i="7"/>
  <c r="BS55" i="7"/>
  <c r="CD55" i="7"/>
  <c r="CO55" i="7"/>
  <c r="CZ55" i="7"/>
  <c r="AA57" i="7"/>
  <c r="AL57" i="7"/>
  <c r="AW57" i="7"/>
  <c r="BH57" i="7"/>
  <c r="BS57" i="7"/>
  <c r="CD57" i="7"/>
  <c r="CO57" i="7"/>
  <c r="CZ57" i="7"/>
  <c r="AA58" i="7"/>
  <c r="AL58" i="7"/>
  <c r="AW58" i="7"/>
  <c r="BH58" i="7"/>
  <c r="BS58" i="7"/>
  <c r="CD58" i="7"/>
  <c r="CO58" i="7"/>
  <c r="CZ58" i="7"/>
  <c r="AA59" i="7"/>
  <c r="AL59" i="7"/>
  <c r="AW59" i="7"/>
  <c r="BH59" i="7"/>
  <c r="BS59" i="7"/>
  <c r="CD59" i="7"/>
  <c r="CO59" i="7"/>
  <c r="CZ59" i="7"/>
  <c r="AA60" i="7"/>
  <c r="AL60" i="7"/>
  <c r="AW60" i="7"/>
  <c r="BH60" i="7"/>
  <c r="BS60" i="7"/>
  <c r="CD60" i="7"/>
  <c r="CO60" i="7"/>
  <c r="CZ60" i="7"/>
  <c r="AA64" i="7"/>
  <c r="AL64" i="7"/>
  <c r="AW64" i="7"/>
  <c r="BH64" i="7"/>
  <c r="BS64" i="7"/>
  <c r="CD64" i="7"/>
  <c r="CO64" i="7"/>
  <c r="CZ64" i="7"/>
  <c r="AA65" i="7"/>
  <c r="AL65" i="7"/>
  <c r="AW65" i="7"/>
  <c r="BH65" i="7"/>
  <c r="BS65" i="7"/>
  <c r="CD65" i="7"/>
  <c r="CO65" i="7"/>
  <c r="CZ65" i="7"/>
  <c r="AA66" i="7"/>
  <c r="AL66" i="7"/>
  <c r="AW66" i="7"/>
  <c r="BH66" i="7"/>
  <c r="BS66" i="7"/>
  <c r="CD66" i="7"/>
  <c r="CO66" i="7"/>
  <c r="CZ66" i="7"/>
  <c r="AA67" i="7"/>
  <c r="AL67" i="7"/>
  <c r="AW67" i="7"/>
  <c r="BH67" i="7"/>
  <c r="BS67" i="7"/>
  <c r="CD67" i="7"/>
  <c r="CO67" i="7"/>
  <c r="CZ67" i="7"/>
  <c r="AA68" i="7"/>
  <c r="AL68" i="7"/>
  <c r="AW68" i="7"/>
  <c r="BH68" i="7"/>
  <c r="BS68" i="7"/>
  <c r="CD68" i="7"/>
  <c r="CO68" i="7"/>
  <c r="CZ68" i="7"/>
  <c r="AA69" i="7"/>
  <c r="AL69" i="7"/>
  <c r="AW69" i="7"/>
  <c r="BH69" i="7"/>
  <c r="BS69" i="7"/>
  <c r="CD69" i="7"/>
  <c r="CO69" i="7"/>
  <c r="CZ69" i="7"/>
  <c r="AA71" i="7"/>
  <c r="AL71" i="7"/>
  <c r="AW71" i="7"/>
  <c r="BH71" i="7"/>
  <c r="BS71" i="7"/>
  <c r="CD71" i="7"/>
  <c r="CO71" i="7"/>
  <c r="CZ71" i="7"/>
  <c r="AA73" i="7"/>
  <c r="AL73" i="7"/>
  <c r="AW73" i="7"/>
  <c r="BH73" i="7"/>
  <c r="BS73" i="7"/>
  <c r="CD73" i="7"/>
  <c r="CO73" i="7"/>
  <c r="CZ73" i="7"/>
  <c r="AA74" i="7"/>
  <c r="AL74" i="7"/>
  <c r="AW74" i="7"/>
  <c r="BH74" i="7"/>
  <c r="BS74" i="7"/>
  <c r="CD74" i="7"/>
  <c r="CO74" i="7"/>
  <c r="CZ74" i="7"/>
  <c r="AA75" i="7"/>
  <c r="AL75" i="7"/>
  <c r="AW75" i="7"/>
  <c r="BH75" i="7"/>
  <c r="BS75" i="7"/>
  <c r="CD75" i="7"/>
  <c r="CO75" i="7"/>
  <c r="CZ75" i="7"/>
  <c r="AA77" i="7"/>
  <c r="AL77" i="7"/>
  <c r="AW77" i="7"/>
  <c r="BH77" i="7"/>
  <c r="BS77" i="7"/>
  <c r="CD77" i="7"/>
  <c r="CO77" i="7"/>
  <c r="CZ77" i="7"/>
  <c r="AA78" i="7"/>
  <c r="AL78" i="7"/>
  <c r="AW78" i="7"/>
  <c r="BH78" i="7"/>
  <c r="BS78" i="7"/>
  <c r="CD78" i="7"/>
  <c r="CO78" i="7"/>
  <c r="CZ78" i="7"/>
  <c r="AA79" i="7"/>
  <c r="AL79" i="7"/>
  <c r="AW79" i="7"/>
  <c r="BH79" i="7"/>
  <c r="BS79" i="7"/>
  <c r="CD79" i="7"/>
  <c r="CO79" i="7"/>
  <c r="CZ79" i="7"/>
  <c r="CZ10" i="6"/>
  <c r="AA10" i="6"/>
  <c r="AL10" i="6"/>
  <c r="AW10" i="6"/>
  <c r="BH10" i="6"/>
  <c r="BS10" i="6"/>
  <c r="CD10" i="6"/>
  <c r="CO10" i="6"/>
  <c r="AA11" i="6"/>
  <c r="AL11" i="6"/>
  <c r="AW11" i="6"/>
  <c r="BH11" i="6"/>
  <c r="BS11" i="6"/>
  <c r="CD11" i="6"/>
  <c r="CO11" i="6"/>
  <c r="CZ11" i="6"/>
  <c r="AA12" i="6"/>
  <c r="AL12" i="6"/>
  <c r="AW12" i="6"/>
  <c r="BH12" i="6"/>
  <c r="BS12" i="6"/>
  <c r="CD12" i="6"/>
  <c r="CO12" i="6"/>
  <c r="CZ12" i="6"/>
  <c r="AA13" i="6"/>
  <c r="AL13" i="6"/>
  <c r="AW13" i="6"/>
  <c r="BH13" i="6"/>
  <c r="BS13" i="6"/>
  <c r="CD13" i="6"/>
  <c r="CO13" i="6"/>
  <c r="CZ13" i="6"/>
  <c r="AA14" i="6"/>
  <c r="AL14" i="6"/>
  <c r="AW14" i="6"/>
  <c r="BH14" i="6"/>
  <c r="BS14" i="6"/>
  <c r="CD14" i="6"/>
  <c r="CO14" i="6"/>
  <c r="CZ14" i="6"/>
  <c r="AA15" i="6"/>
  <c r="AL15" i="6"/>
  <c r="AW15" i="6"/>
  <c r="BH15" i="6"/>
  <c r="BS15" i="6"/>
  <c r="CD15" i="6"/>
  <c r="CO15" i="6"/>
  <c r="CZ15" i="6"/>
  <c r="AA17" i="6"/>
  <c r="AL17" i="6"/>
  <c r="AW17" i="6"/>
  <c r="BH17" i="6"/>
  <c r="BS17" i="6"/>
  <c r="CD17" i="6"/>
  <c r="CO17" i="6"/>
  <c r="CZ17" i="6"/>
  <c r="AA20" i="6"/>
  <c r="AL20" i="6"/>
  <c r="AW20" i="6"/>
  <c r="BH20" i="6"/>
  <c r="BS20" i="6"/>
  <c r="CD20" i="6"/>
  <c r="CO20" i="6"/>
  <c r="CZ20" i="6"/>
  <c r="AA21" i="6"/>
  <c r="AL21" i="6"/>
  <c r="AW21" i="6"/>
  <c r="BH21" i="6"/>
  <c r="BS21" i="6"/>
  <c r="CD21" i="6"/>
  <c r="CO21" i="6"/>
  <c r="CZ21" i="6"/>
  <c r="AA22" i="6"/>
  <c r="AL22" i="6"/>
  <c r="AW22" i="6"/>
  <c r="BH22" i="6"/>
  <c r="BS22" i="6"/>
  <c r="CD22" i="6"/>
  <c r="CO22" i="6"/>
  <c r="CZ22" i="6"/>
  <c r="AA24" i="6"/>
  <c r="AL24" i="6"/>
  <c r="AW24" i="6"/>
  <c r="BH24" i="6"/>
  <c r="BS24" i="6"/>
  <c r="CD24" i="6"/>
  <c r="CO24" i="6"/>
  <c r="CZ24" i="6"/>
  <c r="AA26" i="6"/>
  <c r="AL26" i="6"/>
  <c r="AW26" i="6"/>
  <c r="BH26" i="6"/>
  <c r="BS26" i="6"/>
  <c r="CD26" i="6"/>
  <c r="CO26" i="6"/>
  <c r="CZ26" i="6"/>
  <c r="AA28" i="6"/>
  <c r="AL28" i="6"/>
  <c r="AW28" i="6"/>
  <c r="BH28" i="6"/>
  <c r="BS28" i="6"/>
  <c r="CD28" i="6"/>
  <c r="CO28" i="6"/>
  <c r="CZ28" i="6"/>
  <c r="AA31" i="6"/>
  <c r="AL31" i="6"/>
  <c r="AW31" i="6"/>
  <c r="BH31" i="6"/>
  <c r="BS31" i="6"/>
  <c r="CD31" i="6"/>
  <c r="CO31" i="6"/>
  <c r="CZ31" i="6"/>
  <c r="AA33" i="6"/>
  <c r="AL33" i="6"/>
  <c r="AW33" i="6"/>
  <c r="BH33" i="6"/>
  <c r="BS33" i="6"/>
  <c r="CD33" i="6"/>
  <c r="CO33" i="6"/>
  <c r="CZ33" i="6"/>
  <c r="AA34" i="6"/>
  <c r="AL34" i="6"/>
  <c r="AW34" i="6"/>
  <c r="BH34" i="6"/>
  <c r="BS34" i="6"/>
  <c r="CD34" i="6"/>
  <c r="CO34" i="6"/>
  <c r="CZ34" i="6"/>
  <c r="AA35" i="6"/>
  <c r="AL35" i="6"/>
  <c r="AW35" i="6"/>
  <c r="BH35" i="6"/>
  <c r="BS35" i="6"/>
  <c r="CD35" i="6"/>
  <c r="CO35" i="6"/>
  <c r="CZ35" i="6"/>
  <c r="AA37" i="6"/>
  <c r="AL37" i="6"/>
  <c r="AW37" i="6"/>
  <c r="BH37" i="6"/>
  <c r="BS37" i="6"/>
  <c r="CD37" i="6"/>
  <c r="CO37" i="6"/>
  <c r="CZ37" i="6"/>
  <c r="AA40" i="6"/>
  <c r="AL40" i="6"/>
  <c r="AW40" i="6"/>
  <c r="BH40" i="6"/>
  <c r="BS40" i="6"/>
  <c r="CD40" i="6"/>
  <c r="CO40" i="6"/>
  <c r="CZ40" i="6"/>
  <c r="AA41" i="6"/>
  <c r="AL41" i="6"/>
  <c r="AW41" i="6"/>
  <c r="BH41" i="6"/>
  <c r="BS41" i="6"/>
  <c r="CD41" i="6"/>
  <c r="CO41" i="6"/>
  <c r="CZ41" i="6"/>
  <c r="AA42" i="6"/>
  <c r="AL42" i="6"/>
  <c r="AW42" i="6"/>
  <c r="BH42" i="6"/>
  <c r="BS42" i="6"/>
  <c r="CD42" i="6"/>
  <c r="CO42" i="6"/>
  <c r="CZ42" i="6"/>
  <c r="AA44" i="6"/>
  <c r="AL44" i="6"/>
  <c r="AW44" i="6"/>
  <c r="BH44" i="6"/>
  <c r="BS44" i="6"/>
  <c r="CD44" i="6"/>
  <c r="CO44" i="6"/>
  <c r="CZ44" i="6"/>
  <c r="P48" i="6"/>
  <c r="CZ48" i="6"/>
  <c r="AA48" i="6"/>
  <c r="AL48" i="6"/>
  <c r="AW48" i="6"/>
  <c r="BH48" i="6"/>
  <c r="BS48" i="6"/>
  <c r="CD48" i="6"/>
  <c r="CO48" i="6"/>
  <c r="AA49" i="6"/>
  <c r="AL49" i="6"/>
  <c r="AW49" i="6"/>
  <c r="BH49" i="6"/>
  <c r="BS49" i="6"/>
  <c r="CD49" i="6"/>
  <c r="CO49" i="6"/>
  <c r="CZ49" i="6"/>
  <c r="AA50" i="6"/>
  <c r="AL50" i="6"/>
  <c r="AW50" i="6"/>
  <c r="BH50" i="6"/>
  <c r="BS50" i="6"/>
  <c r="CD50" i="6"/>
  <c r="CO50" i="6"/>
  <c r="CZ50" i="6"/>
  <c r="AA51" i="6"/>
  <c r="AL51" i="6"/>
  <c r="AW51" i="6"/>
  <c r="BH51" i="6"/>
  <c r="BS51" i="6"/>
  <c r="CD51" i="6"/>
  <c r="CO51" i="6"/>
  <c r="CZ51" i="6"/>
  <c r="AA52" i="6"/>
  <c r="AL52" i="6"/>
  <c r="AW52" i="6"/>
  <c r="BH52" i="6"/>
  <c r="BS52" i="6"/>
  <c r="CD52" i="6"/>
  <c r="CO52" i="6"/>
  <c r="CZ52" i="6"/>
  <c r="AA53" i="6"/>
  <c r="AL53" i="6"/>
  <c r="AW53" i="6"/>
  <c r="BH53" i="6"/>
  <c r="BS53" i="6"/>
  <c r="CD53" i="6"/>
  <c r="CO53" i="6"/>
  <c r="CZ53" i="6"/>
  <c r="AA54" i="6"/>
  <c r="AL54" i="6"/>
  <c r="AW54" i="6"/>
  <c r="BH54" i="6"/>
  <c r="BS54" i="6"/>
  <c r="CD54" i="6"/>
  <c r="CO54" i="6"/>
  <c r="CZ54" i="6"/>
  <c r="AA56" i="6"/>
  <c r="AL56" i="6"/>
  <c r="AW56" i="6"/>
  <c r="BH56" i="6"/>
  <c r="BS56" i="6"/>
  <c r="CD56" i="6"/>
  <c r="CO56" i="6"/>
  <c r="CZ56" i="6"/>
  <c r="AA57" i="6"/>
  <c r="AL57" i="6"/>
  <c r="AW57" i="6"/>
  <c r="BH57" i="6"/>
  <c r="BS57" i="6"/>
  <c r="CD57" i="6"/>
  <c r="CO57" i="6"/>
  <c r="CZ57" i="6"/>
  <c r="AA58" i="6"/>
  <c r="AL58" i="6"/>
  <c r="AW58" i="6"/>
  <c r="BH58" i="6"/>
  <c r="BS58" i="6"/>
  <c r="CD58" i="6"/>
  <c r="CO58" i="6"/>
  <c r="CZ58" i="6"/>
  <c r="CZ62" i="6"/>
  <c r="AA62" i="6"/>
  <c r="AL62" i="6"/>
  <c r="AW62" i="6"/>
  <c r="BH62" i="6"/>
  <c r="BS62" i="6"/>
  <c r="CD62" i="6"/>
  <c r="CO62" i="6"/>
  <c r="AA65" i="6"/>
  <c r="AL65" i="6"/>
  <c r="AW65" i="6"/>
  <c r="BH65" i="6"/>
  <c r="BS65" i="6"/>
  <c r="CD65" i="6"/>
  <c r="CO65" i="6"/>
  <c r="CZ65" i="6"/>
  <c r="AA66" i="6"/>
  <c r="AL66" i="6"/>
  <c r="AW66" i="6"/>
  <c r="BH66" i="6"/>
  <c r="BS66" i="6"/>
  <c r="CD66" i="6"/>
  <c r="CO66" i="6"/>
  <c r="CZ66" i="6"/>
  <c r="AA70" i="6"/>
  <c r="AL70" i="6"/>
  <c r="AW70" i="6"/>
  <c r="AW60" i="6" s="1"/>
  <c r="BH70" i="6"/>
  <c r="BS70" i="6"/>
  <c r="CD70" i="6"/>
  <c r="CO70" i="6"/>
  <c r="CZ70" i="6"/>
  <c r="AA71" i="6"/>
  <c r="AL71" i="6"/>
  <c r="AW71" i="6"/>
  <c r="BH71" i="6"/>
  <c r="BS71" i="6"/>
  <c r="CD71" i="6"/>
  <c r="CO71" i="6"/>
  <c r="CZ71" i="6"/>
  <c r="AA73" i="6"/>
  <c r="AL73" i="6"/>
  <c r="AW73" i="6"/>
  <c r="BH73" i="6"/>
  <c r="BS73" i="6"/>
  <c r="CD73" i="6"/>
  <c r="CO73" i="6"/>
  <c r="CZ73" i="6"/>
  <c r="AA74" i="6"/>
  <c r="AL74" i="6"/>
  <c r="AW74" i="6"/>
  <c r="BH74" i="6"/>
  <c r="BS74" i="6"/>
  <c r="CD74" i="6"/>
  <c r="CO74" i="6"/>
  <c r="CZ74" i="6"/>
  <c r="AA76" i="6"/>
  <c r="AL76" i="6"/>
  <c r="AW76" i="6"/>
  <c r="BH76" i="6"/>
  <c r="BS76" i="6"/>
  <c r="CD76" i="6"/>
  <c r="CO76" i="6"/>
  <c r="CZ76" i="6"/>
  <c r="CZ10" i="5"/>
  <c r="AA10" i="5"/>
  <c r="AL10" i="5"/>
  <c r="AW10" i="5"/>
  <c r="BH10" i="5"/>
  <c r="BS10" i="5"/>
  <c r="CD10" i="5"/>
  <c r="CO10" i="5"/>
  <c r="AA11" i="5"/>
  <c r="AL11" i="5"/>
  <c r="AW11" i="5"/>
  <c r="BH11" i="5"/>
  <c r="BS11" i="5"/>
  <c r="CD11" i="5"/>
  <c r="CO11" i="5"/>
  <c r="CZ11" i="5"/>
  <c r="AA12" i="5"/>
  <c r="AL12" i="5"/>
  <c r="AW12" i="5"/>
  <c r="BH12" i="5"/>
  <c r="BS12" i="5"/>
  <c r="CD12" i="5"/>
  <c r="CO12" i="5"/>
  <c r="CZ12" i="5"/>
  <c r="AA13" i="5"/>
  <c r="AL13" i="5"/>
  <c r="AW13" i="5"/>
  <c r="BH13" i="5"/>
  <c r="BS13" i="5"/>
  <c r="CD13" i="5"/>
  <c r="CO13" i="5"/>
  <c r="CZ13" i="5"/>
  <c r="AA14" i="5"/>
  <c r="AL14" i="5"/>
  <c r="AW14" i="5"/>
  <c r="BH14" i="5"/>
  <c r="BS14" i="5"/>
  <c r="CD14" i="5"/>
  <c r="CO14" i="5"/>
  <c r="CZ14" i="5"/>
  <c r="AA15" i="5"/>
  <c r="AL15" i="5"/>
  <c r="AW15" i="5"/>
  <c r="BH15" i="5"/>
  <c r="BS15" i="5"/>
  <c r="CD15" i="5"/>
  <c r="CO15" i="5"/>
  <c r="CZ15" i="5"/>
  <c r="AA16" i="5"/>
  <c r="AL16" i="5"/>
  <c r="AW16" i="5"/>
  <c r="BH16" i="5"/>
  <c r="BS16" i="5"/>
  <c r="CD16" i="5"/>
  <c r="CO16" i="5"/>
  <c r="CZ16" i="5"/>
  <c r="AA17" i="5"/>
  <c r="AL17" i="5"/>
  <c r="AW17" i="5"/>
  <c r="BH17" i="5"/>
  <c r="BS17" i="5"/>
  <c r="CD17" i="5"/>
  <c r="CO17" i="5"/>
  <c r="CZ17" i="5"/>
  <c r="AA19" i="5"/>
  <c r="AL19" i="5"/>
  <c r="AW19" i="5"/>
  <c r="BH19" i="5"/>
  <c r="BS19" i="5"/>
  <c r="CD19" i="5"/>
  <c r="CO19" i="5"/>
  <c r="CZ19" i="5"/>
  <c r="AA20" i="5"/>
  <c r="AL20" i="5"/>
  <c r="AW20" i="5"/>
  <c r="BH20" i="5"/>
  <c r="BS20" i="5"/>
  <c r="CD20" i="5"/>
  <c r="CO20" i="5"/>
  <c r="CZ20" i="5"/>
  <c r="AA21" i="5"/>
  <c r="AL21" i="5"/>
  <c r="AW21" i="5"/>
  <c r="BH21" i="5"/>
  <c r="BS21" i="5"/>
  <c r="CD21" i="5"/>
  <c r="CO21" i="5"/>
  <c r="CZ21" i="5"/>
  <c r="AA22" i="5"/>
  <c r="AL22" i="5"/>
  <c r="AW22" i="5"/>
  <c r="BH22" i="5"/>
  <c r="BS22" i="5"/>
  <c r="CD22" i="5"/>
  <c r="CO22" i="5"/>
  <c r="CZ22" i="5"/>
  <c r="AA25" i="5"/>
  <c r="AL25" i="5"/>
  <c r="AW25" i="5"/>
  <c r="BH25" i="5"/>
  <c r="BS25" i="5"/>
  <c r="CD25" i="5"/>
  <c r="CO25" i="5"/>
  <c r="CZ25" i="5"/>
  <c r="AA27" i="5"/>
  <c r="AL27" i="5"/>
  <c r="AW27" i="5"/>
  <c r="BH27" i="5"/>
  <c r="BS27" i="5"/>
  <c r="CD27" i="5"/>
  <c r="CO27" i="5"/>
  <c r="CZ27" i="5"/>
  <c r="AA28" i="5"/>
  <c r="AL28" i="5"/>
  <c r="AW28" i="5"/>
  <c r="BH28" i="5"/>
  <c r="BS28" i="5"/>
  <c r="CD28" i="5"/>
  <c r="CO28" i="5"/>
  <c r="CZ28" i="5"/>
  <c r="AA29" i="5"/>
  <c r="AL29" i="5"/>
  <c r="AW29" i="5"/>
  <c r="BH29" i="5"/>
  <c r="BS29" i="5"/>
  <c r="CD29" i="5"/>
  <c r="CO29" i="5"/>
  <c r="CZ29" i="5"/>
  <c r="AA31" i="5"/>
  <c r="AL31" i="5"/>
  <c r="AW31" i="5"/>
  <c r="BH31" i="5"/>
  <c r="BS31" i="5"/>
  <c r="CD31" i="5"/>
  <c r="CO31" i="5"/>
  <c r="CZ31" i="5"/>
  <c r="P37" i="5"/>
  <c r="CZ37" i="5"/>
  <c r="AA37" i="5"/>
  <c r="AL37" i="5"/>
  <c r="AW37" i="5"/>
  <c r="BH37" i="5"/>
  <c r="BS37" i="5"/>
  <c r="CD37" i="5"/>
  <c r="CO37" i="5"/>
  <c r="AA38" i="5"/>
  <c r="AL38" i="5"/>
  <c r="AW38" i="5"/>
  <c r="BH38" i="5"/>
  <c r="BS38" i="5"/>
  <c r="CD38" i="5"/>
  <c r="CO38" i="5"/>
  <c r="CZ38" i="5"/>
  <c r="AA39" i="5"/>
  <c r="AL39" i="5"/>
  <c r="AW39" i="5"/>
  <c r="BH39" i="5"/>
  <c r="BS39" i="5"/>
  <c r="CD39" i="5"/>
  <c r="CO39" i="5"/>
  <c r="CZ39" i="5"/>
  <c r="AA40" i="5"/>
  <c r="AL40" i="5"/>
  <c r="AW40" i="5"/>
  <c r="BH40" i="5"/>
  <c r="BS40" i="5"/>
  <c r="CD40" i="5"/>
  <c r="CO40" i="5"/>
  <c r="CZ40" i="5"/>
  <c r="AA41" i="5"/>
  <c r="AL41" i="5"/>
  <c r="AW41" i="5"/>
  <c r="BH41" i="5"/>
  <c r="BS41" i="5"/>
  <c r="CD41" i="5"/>
  <c r="CO41" i="5"/>
  <c r="CZ41" i="5"/>
  <c r="AA42" i="5"/>
  <c r="AL42" i="5"/>
  <c r="AW42" i="5"/>
  <c r="BH42" i="5"/>
  <c r="BS42" i="5"/>
  <c r="CD42" i="5"/>
  <c r="CO42" i="5"/>
  <c r="CZ42" i="5"/>
  <c r="AA44" i="5"/>
  <c r="AL44" i="5"/>
  <c r="AW44" i="5"/>
  <c r="BH44" i="5"/>
  <c r="BS44" i="5"/>
  <c r="CD44" i="5"/>
  <c r="CO44" i="5"/>
  <c r="CZ44" i="5"/>
  <c r="AA46" i="5"/>
  <c r="AL46" i="5"/>
  <c r="AW46" i="5"/>
  <c r="BH46" i="5"/>
  <c r="BS46" i="5"/>
  <c r="CD46" i="5"/>
  <c r="CO46" i="5"/>
  <c r="CZ46" i="5"/>
  <c r="AA49" i="5"/>
  <c r="AL49" i="5"/>
  <c r="AW49" i="5"/>
  <c r="BH49" i="5"/>
  <c r="BS49" i="5"/>
  <c r="CD49" i="5"/>
  <c r="CO49" i="5"/>
  <c r="CZ49" i="5"/>
  <c r="AA50" i="5"/>
  <c r="AL50" i="5"/>
  <c r="AW50" i="5"/>
  <c r="BH50" i="5"/>
  <c r="BS50" i="5"/>
  <c r="CD50" i="5"/>
  <c r="CO50" i="5"/>
  <c r="CZ50" i="5"/>
  <c r="AA51" i="5"/>
  <c r="AL51" i="5"/>
  <c r="AW51" i="5"/>
  <c r="BH51" i="5"/>
  <c r="BS51" i="5"/>
  <c r="CD51" i="5"/>
  <c r="CO51" i="5"/>
  <c r="CZ51" i="5"/>
  <c r="AA52" i="5"/>
  <c r="AL52" i="5"/>
  <c r="AW52" i="5"/>
  <c r="BH52" i="5"/>
  <c r="BS52" i="5"/>
  <c r="CD52" i="5"/>
  <c r="CO52" i="5"/>
  <c r="CZ52" i="5"/>
  <c r="AA54" i="5"/>
  <c r="AL54" i="5"/>
  <c r="AW54" i="5"/>
  <c r="BH54" i="5"/>
  <c r="BS54" i="5"/>
  <c r="CD54" i="5"/>
  <c r="CO54" i="5"/>
  <c r="CZ54" i="5"/>
  <c r="AA55" i="5"/>
  <c r="AL55" i="5"/>
  <c r="AW55" i="5"/>
  <c r="BH55" i="5"/>
  <c r="BS55" i="5"/>
  <c r="CD55" i="5"/>
  <c r="CO55" i="5"/>
  <c r="CZ55" i="5"/>
  <c r="CZ59" i="5"/>
  <c r="P59" i="5"/>
  <c r="AA59" i="5"/>
  <c r="AL59" i="5"/>
  <c r="AW59" i="5"/>
  <c r="BH59" i="5"/>
  <c r="BS59" i="5"/>
  <c r="CD59" i="5"/>
  <c r="CO59" i="5"/>
  <c r="AA60" i="5"/>
  <c r="AL60" i="5"/>
  <c r="AW60" i="5"/>
  <c r="BH60" i="5"/>
  <c r="BS60" i="5"/>
  <c r="CD60" i="5"/>
  <c r="CO60" i="5"/>
  <c r="CZ60" i="5"/>
  <c r="AA61" i="5"/>
  <c r="AL61" i="5"/>
  <c r="AW61" i="5"/>
  <c r="BH61" i="5"/>
  <c r="BS61" i="5"/>
  <c r="CD61" i="5"/>
  <c r="CO61" i="5"/>
  <c r="CZ61" i="5"/>
  <c r="AA62" i="5"/>
  <c r="AL62" i="5"/>
  <c r="AW62" i="5"/>
  <c r="BH62" i="5"/>
  <c r="BS62" i="5"/>
  <c r="CD62" i="5"/>
  <c r="CO62" i="5"/>
  <c r="CZ62" i="5"/>
  <c r="AA64" i="5"/>
  <c r="AL64" i="5"/>
  <c r="AW64" i="5"/>
  <c r="BH64" i="5"/>
  <c r="BS64" i="5"/>
  <c r="CD64" i="5"/>
  <c r="CO64" i="5"/>
  <c r="CZ64" i="5"/>
  <c r="AA66" i="5"/>
  <c r="AL66" i="5"/>
  <c r="AW66" i="5"/>
  <c r="BH66" i="5"/>
  <c r="BS66" i="5"/>
  <c r="CD66" i="5"/>
  <c r="CO66" i="5"/>
  <c r="CZ66" i="5"/>
  <c r="CZ82" i="5"/>
  <c r="AA82" i="5"/>
  <c r="AL82" i="5"/>
  <c r="AW82" i="5"/>
  <c r="BH82" i="5"/>
  <c r="BS82" i="5"/>
  <c r="CD82" i="5"/>
  <c r="CO82" i="5"/>
  <c r="P70" i="5"/>
  <c r="AA70" i="5"/>
  <c r="AL70" i="5"/>
  <c r="AW70" i="5"/>
  <c r="BH70" i="5"/>
  <c r="BS70" i="5"/>
  <c r="CD70" i="5"/>
  <c r="CO70" i="5"/>
  <c r="CZ70" i="5"/>
  <c r="D70" i="5"/>
  <c r="AA71" i="5"/>
  <c r="AL71" i="5"/>
  <c r="AW71" i="5"/>
  <c r="BH71" i="5"/>
  <c r="BS71" i="5"/>
  <c r="CD71" i="5"/>
  <c r="CO71" i="5"/>
  <c r="CZ71" i="5"/>
  <c r="AA73" i="5"/>
  <c r="AL73" i="5"/>
  <c r="AW73" i="5"/>
  <c r="BH73" i="5"/>
  <c r="BS73" i="5"/>
  <c r="CD73" i="5"/>
  <c r="CO73" i="5"/>
  <c r="CZ73" i="5"/>
  <c r="AA74" i="5"/>
  <c r="AL74" i="5"/>
  <c r="AW74" i="5"/>
  <c r="BH74" i="5"/>
  <c r="BS74" i="5"/>
  <c r="CD74" i="5"/>
  <c r="CO74" i="5"/>
  <c r="CZ74" i="5"/>
  <c r="AA76" i="5"/>
  <c r="AL76" i="5"/>
  <c r="AW76" i="5"/>
  <c r="BH76" i="5"/>
  <c r="BS76" i="5"/>
  <c r="CD76" i="5"/>
  <c r="CO76" i="5"/>
  <c r="CZ76" i="5"/>
  <c r="AA78" i="5"/>
  <c r="AL78" i="5"/>
  <c r="AW78" i="5"/>
  <c r="BH78" i="5"/>
  <c r="BS78" i="5"/>
  <c r="CD78" i="5"/>
  <c r="CO78" i="5"/>
  <c r="CZ78" i="5"/>
  <c r="AA79" i="5"/>
  <c r="AL79" i="5"/>
  <c r="AW79" i="5"/>
  <c r="BH79" i="5"/>
  <c r="BS79" i="5"/>
  <c r="CD79" i="5"/>
  <c r="CO79" i="5"/>
  <c r="CZ79" i="5"/>
  <c r="AA80" i="5"/>
  <c r="AL80" i="5"/>
  <c r="AW80" i="5"/>
  <c r="BH80" i="5"/>
  <c r="BS80" i="5"/>
  <c r="CD80" i="5"/>
  <c r="CO80" i="5"/>
  <c r="CZ80" i="5"/>
  <c r="AA81" i="5"/>
  <c r="AL81" i="5"/>
  <c r="AW81" i="5"/>
  <c r="BH81" i="5"/>
  <c r="BS81" i="5"/>
  <c r="CD81" i="5"/>
  <c r="CO81" i="5"/>
  <c r="CZ81" i="5"/>
  <c r="C12" i="7"/>
  <c r="C13" i="7"/>
  <c r="C15" i="7"/>
  <c r="C17" i="7"/>
  <c r="C20" i="7"/>
  <c r="C22" i="7"/>
  <c r="C25" i="7"/>
  <c r="C27" i="7"/>
  <c r="C29" i="7"/>
  <c r="C31" i="7"/>
  <c r="C32" i="7"/>
  <c r="C34" i="7"/>
  <c r="C35" i="7"/>
  <c r="C36" i="7"/>
  <c r="C38" i="7"/>
  <c r="C40" i="7"/>
  <c r="C43" i="7"/>
  <c r="C45" i="7"/>
  <c r="C18" i="7"/>
  <c r="C51" i="7"/>
  <c r="C52" i="7"/>
  <c r="C53" i="7"/>
  <c r="C54" i="7"/>
  <c r="C55" i="7"/>
  <c r="C57" i="7"/>
  <c r="C58" i="7"/>
  <c r="C59" i="7"/>
  <c r="C60" i="7"/>
  <c r="C64" i="7"/>
  <c r="C65" i="7"/>
  <c r="C66" i="7"/>
  <c r="C67" i="7"/>
  <c r="C68" i="7"/>
  <c r="C69" i="7"/>
  <c r="C71" i="7"/>
  <c r="C73" i="7"/>
  <c r="C74" i="7"/>
  <c r="C75" i="7"/>
  <c r="C77" i="7"/>
  <c r="C78" i="7"/>
  <c r="C79" i="7"/>
  <c r="C62" i="7"/>
  <c r="C83" i="7"/>
  <c r="C84" i="7"/>
  <c r="C85" i="7"/>
  <c r="C86" i="7"/>
  <c r="C81" i="7" s="1"/>
  <c r="G10" i="3"/>
  <c r="G75" i="3"/>
  <c r="CZ8" i="6"/>
  <c r="CZ67" i="6"/>
  <c r="CZ60" i="6"/>
  <c r="CZ8" i="7"/>
  <c r="CZ49" i="7"/>
  <c r="CO49" i="7"/>
  <c r="CO62" i="7"/>
  <c r="CO8" i="6"/>
  <c r="CO46" i="6"/>
  <c r="CO6" i="6" s="1"/>
  <c r="Q11" i="8" s="1"/>
  <c r="CO67" i="6"/>
  <c r="CO60" i="6" s="1"/>
  <c r="CD81" i="7"/>
  <c r="CD49" i="7"/>
  <c r="CD8" i="6"/>
  <c r="CD67" i="6"/>
  <c r="CD60" i="6"/>
  <c r="BS8" i="7"/>
  <c r="BS81" i="7"/>
  <c r="BS67" i="6"/>
  <c r="BS60" i="6"/>
  <c r="BH8" i="7"/>
  <c r="BH62" i="7"/>
  <c r="BH46" i="6"/>
  <c r="BH67" i="6"/>
  <c r="AW49" i="7"/>
  <c r="AW62" i="7"/>
  <c r="AW8" i="6"/>
  <c r="AW46" i="6"/>
  <c r="AW6" i="6" s="1"/>
  <c r="I11" i="8" s="1"/>
  <c r="AW67" i="6"/>
  <c r="AL81" i="7"/>
  <c r="AL49" i="7"/>
  <c r="AL8" i="6"/>
  <c r="AL67" i="6"/>
  <c r="AL60" i="6"/>
  <c r="AA8" i="7"/>
  <c r="AA81" i="7"/>
  <c r="AA67" i="6"/>
  <c r="AA60" i="6"/>
  <c r="CZ8" i="2"/>
  <c r="CZ6" i="2" s="1"/>
  <c r="S5" i="8" s="1"/>
  <c r="CZ8" i="3"/>
  <c r="CZ48" i="3"/>
  <c r="CZ57" i="5"/>
  <c r="CZ68" i="5"/>
  <c r="CZ8" i="4"/>
  <c r="CZ6" i="4"/>
  <c r="S8" i="8" s="1"/>
  <c r="CO8" i="2"/>
  <c r="CO6" i="2" s="1"/>
  <c r="Q5" i="8" s="1"/>
  <c r="CO8" i="3"/>
  <c r="CO48" i="3"/>
  <c r="CO68" i="3"/>
  <c r="CO6" i="3"/>
  <c r="Q6" i="8" s="1"/>
  <c r="CO8" i="4"/>
  <c r="CO6" i="4"/>
  <c r="Q8" i="8" s="1"/>
  <c r="Q10" i="8" s="1"/>
  <c r="CO8" i="5"/>
  <c r="CO35" i="5"/>
  <c r="CO57" i="5"/>
  <c r="CO6" i="5" s="1"/>
  <c r="Q9" i="8" s="1"/>
  <c r="CO68" i="5"/>
  <c r="CD8" i="2"/>
  <c r="CD6" i="2" s="1"/>
  <c r="O5" i="8" s="1"/>
  <c r="CD8" i="3"/>
  <c r="CD48" i="3"/>
  <c r="CD6" i="3" s="1"/>
  <c r="O6" i="8" s="1"/>
  <c r="CD68" i="3"/>
  <c r="CD8" i="4"/>
  <c r="CD6" i="4"/>
  <c r="O8" i="8" s="1"/>
  <c r="CD8" i="5"/>
  <c r="CD35" i="5"/>
  <c r="CD57" i="5"/>
  <c r="CD68" i="5"/>
  <c r="CD6" i="5"/>
  <c r="O9" i="8" s="1"/>
  <c r="BS8" i="2"/>
  <c r="BS6" i="2" s="1"/>
  <c r="M5" i="8" s="1"/>
  <c r="BS8" i="3"/>
  <c r="BS48" i="3"/>
  <c r="BS68" i="3"/>
  <c r="BS6" i="3"/>
  <c r="M6" i="8" s="1"/>
  <c r="BS8" i="4"/>
  <c r="BS6" i="4"/>
  <c r="M8" i="8" s="1"/>
  <c r="M10" i="8" s="1"/>
  <c r="BS8" i="5"/>
  <c r="BS35" i="5"/>
  <c r="BS57" i="5"/>
  <c r="BS6" i="5" s="1"/>
  <c r="M9" i="8" s="1"/>
  <c r="BS68" i="5"/>
  <c r="BH8" i="2"/>
  <c r="BH6" i="2" s="1"/>
  <c r="K5" i="8" s="1"/>
  <c r="BH8" i="3"/>
  <c r="BH48" i="3"/>
  <c r="BH6" i="3" s="1"/>
  <c r="K6" i="8" s="1"/>
  <c r="BH68" i="3"/>
  <c r="BH8" i="4"/>
  <c r="BH6" i="4"/>
  <c r="K8" i="8" s="1"/>
  <c r="BH8" i="5"/>
  <c r="BH35" i="5"/>
  <c r="BH57" i="5"/>
  <c r="BH68" i="5"/>
  <c r="BH6" i="5"/>
  <c r="K9" i="8" s="1"/>
  <c r="AW8" i="2"/>
  <c r="AW6" i="2" s="1"/>
  <c r="I5" i="8" s="1"/>
  <c r="AW8" i="3"/>
  <c r="AW48" i="3"/>
  <c r="AW68" i="3"/>
  <c r="AW6" i="3"/>
  <c r="I6" i="8" s="1"/>
  <c r="AW8" i="4"/>
  <c r="AW6" i="4"/>
  <c r="I8" i="8" s="1"/>
  <c r="AW8" i="5"/>
  <c r="AW35" i="5"/>
  <c r="AW57" i="5"/>
  <c r="AW6" i="5" s="1"/>
  <c r="I9" i="8" s="1"/>
  <c r="AW68" i="5"/>
  <c r="AL8" i="2"/>
  <c r="AL6" i="2" s="1"/>
  <c r="G5" i="8" s="1"/>
  <c r="AL8" i="3"/>
  <c r="AL48" i="3"/>
  <c r="AL6" i="3" s="1"/>
  <c r="G6" i="8" s="1"/>
  <c r="AL68" i="3"/>
  <c r="AL8" i="4"/>
  <c r="AL6" i="4"/>
  <c r="G8" i="8" s="1"/>
  <c r="AL8" i="5"/>
  <c r="AL35" i="5"/>
  <c r="AL57" i="5"/>
  <c r="AL68" i="5"/>
  <c r="AL6" i="5"/>
  <c r="G9" i="8" s="1"/>
  <c r="AA8" i="3"/>
  <c r="AA48" i="3"/>
  <c r="AA68" i="3"/>
  <c r="AA8" i="2"/>
  <c r="AA6" i="2"/>
  <c r="E5" i="8" s="1"/>
  <c r="AA8" i="4"/>
  <c r="AA6" i="4"/>
  <c r="E8" i="8" s="1"/>
  <c r="E10" i="8" s="1"/>
  <c r="AA8" i="5"/>
  <c r="AA35" i="5"/>
  <c r="AA57" i="5"/>
  <c r="AA68" i="5"/>
  <c r="AA6" i="5"/>
  <c r="E9" i="8" s="1"/>
  <c r="O8" i="1"/>
  <c r="Z8" i="1"/>
  <c r="AK8" i="1"/>
  <c r="AV8" i="1"/>
  <c r="AV81" i="7"/>
  <c r="AV62" i="7"/>
  <c r="AV49" i="7"/>
  <c r="BG8" i="1"/>
  <c r="BG81" i="7"/>
  <c r="BG62" i="7"/>
  <c r="BG49" i="7"/>
  <c r="BG8" i="7"/>
  <c r="BG6" i="7" s="1"/>
  <c r="J12" i="8" s="1"/>
  <c r="BR8" i="1"/>
  <c r="BR8" i="7"/>
  <c r="BR49" i="7"/>
  <c r="BR6" i="7" s="1"/>
  <c r="L12" i="8" s="1"/>
  <c r="BR62" i="7"/>
  <c r="BR81" i="7"/>
  <c r="CC8" i="1"/>
  <c r="CC8" i="7"/>
  <c r="CC49" i="7"/>
  <c r="CC62" i="7"/>
  <c r="CC81" i="7"/>
  <c r="CC6" i="7"/>
  <c r="N12" i="8" s="1"/>
  <c r="CN8" i="1"/>
  <c r="CN8" i="7"/>
  <c r="CN49" i="7"/>
  <c r="CN6" i="7" s="1"/>
  <c r="P12" i="8" s="1"/>
  <c r="CN62" i="7"/>
  <c r="CN81" i="7"/>
  <c r="CY8" i="1"/>
  <c r="CY8" i="7"/>
  <c r="CY49" i="7"/>
  <c r="CY62" i="7"/>
  <c r="CY81" i="7"/>
  <c r="CY6" i="7"/>
  <c r="R12" i="8" s="1"/>
  <c r="AK57" i="5"/>
  <c r="Z57" i="5"/>
  <c r="N51" i="8"/>
  <c r="J51" i="8"/>
  <c r="F51" i="8"/>
  <c r="D51" i="8"/>
  <c r="F49" i="8"/>
  <c r="D49" i="8"/>
  <c r="DW4" i="7"/>
  <c r="N49" i="8" s="1"/>
  <c r="DW44" i="7"/>
  <c r="N50" i="8" s="1"/>
  <c r="DW74" i="7"/>
  <c r="N52" i="8" s="1"/>
  <c r="DN16" i="7"/>
  <c r="DN31" i="7"/>
  <c r="DN34" i="7"/>
  <c r="DV74" i="7"/>
  <c r="L52" i="8" s="1"/>
  <c r="DU4" i="7"/>
  <c r="J49" i="8" s="1"/>
  <c r="DU44" i="7"/>
  <c r="J50" i="8" s="1"/>
  <c r="DU74" i="7"/>
  <c r="J52" i="8" s="1"/>
  <c r="DT4" i="7"/>
  <c r="DV4" i="7" s="1"/>
  <c r="L49" i="8" s="1"/>
  <c r="DT44" i="7"/>
  <c r="H50" i="8" s="1"/>
  <c r="DT56" i="7"/>
  <c r="DV56" i="7" s="1"/>
  <c r="DT74" i="7"/>
  <c r="H52" i="8" s="1"/>
  <c r="DT80" i="7"/>
  <c r="DS44" i="7"/>
  <c r="F50" i="8" s="1"/>
  <c r="DS74" i="7"/>
  <c r="F52" i="8" s="1"/>
  <c r="DR44" i="7"/>
  <c r="D50" i="8" s="1"/>
  <c r="DR74" i="7"/>
  <c r="D52" i="8" s="1"/>
  <c r="DO80" i="7"/>
  <c r="DN80" i="7"/>
  <c r="DM80" i="7"/>
  <c r="DL80" i="7"/>
  <c r="DK80" i="7"/>
  <c r="DJ80" i="7"/>
  <c r="U12" i="7"/>
  <c r="I12" i="7" s="1"/>
  <c r="U13" i="7"/>
  <c r="I13" i="7" s="1"/>
  <c r="U15" i="7"/>
  <c r="U17" i="7"/>
  <c r="I17" i="7" s="1"/>
  <c r="U18" i="7"/>
  <c r="I18" i="7" s="1"/>
  <c r="U20" i="7"/>
  <c r="I20" i="7" s="1"/>
  <c r="U22" i="7"/>
  <c r="I22" i="7" s="1"/>
  <c r="U25" i="7"/>
  <c r="I25" i="7" s="1"/>
  <c r="U27" i="7"/>
  <c r="I27" i="7" s="1"/>
  <c r="U29" i="7"/>
  <c r="I29" i="7" s="1"/>
  <c r="U31" i="7"/>
  <c r="I31" i="7" s="1"/>
  <c r="U32" i="7"/>
  <c r="I32" i="7" s="1"/>
  <c r="U34" i="7"/>
  <c r="I34" i="7" s="1"/>
  <c r="U35" i="7"/>
  <c r="I35" i="7" s="1"/>
  <c r="U36" i="7"/>
  <c r="I36" i="7" s="1"/>
  <c r="U38" i="7"/>
  <c r="I38" i="7" s="1"/>
  <c r="U40" i="7"/>
  <c r="I40" i="7" s="1"/>
  <c r="U43" i="7"/>
  <c r="I43" i="7" s="1"/>
  <c r="U45" i="7"/>
  <c r="I45" i="7" s="1"/>
  <c r="U47" i="7"/>
  <c r="I47" i="7" s="1"/>
  <c r="U51" i="7"/>
  <c r="I51" i="7" s="1"/>
  <c r="U52" i="7"/>
  <c r="I52" i="7" s="1"/>
  <c r="U53" i="7"/>
  <c r="I53" i="7" s="1"/>
  <c r="U54" i="7"/>
  <c r="I54" i="7" s="1"/>
  <c r="U55" i="7"/>
  <c r="I55" i="7" s="1"/>
  <c r="U57" i="7"/>
  <c r="I57" i="7" s="1"/>
  <c r="U58" i="7"/>
  <c r="I58" i="7" s="1"/>
  <c r="U59" i="7"/>
  <c r="I59" i="7" s="1"/>
  <c r="U60" i="7"/>
  <c r="I60" i="7" s="1"/>
  <c r="U64" i="7"/>
  <c r="I64" i="7" s="1"/>
  <c r="P64" i="7"/>
  <c r="D64" i="7" s="1"/>
  <c r="U65" i="7"/>
  <c r="I65" i="7" s="1"/>
  <c r="P65" i="7"/>
  <c r="D65" i="7" s="1"/>
  <c r="U66" i="7"/>
  <c r="I66" i="7" s="1"/>
  <c r="P66" i="7"/>
  <c r="D66" i="7" s="1"/>
  <c r="U67" i="7"/>
  <c r="I67" i="7" s="1"/>
  <c r="P67" i="7"/>
  <c r="D67" i="7" s="1"/>
  <c r="U68" i="7"/>
  <c r="I68" i="7" s="1"/>
  <c r="P68" i="7"/>
  <c r="D68" i="7" s="1"/>
  <c r="U69" i="7"/>
  <c r="I69" i="7" s="1"/>
  <c r="U71" i="7"/>
  <c r="I71" i="7" s="1"/>
  <c r="P71" i="7"/>
  <c r="D71" i="7" s="1"/>
  <c r="U73" i="7"/>
  <c r="I73" i="7" s="1"/>
  <c r="P73" i="7"/>
  <c r="D73" i="7" s="1"/>
  <c r="U74" i="7"/>
  <c r="I74" i="7" s="1"/>
  <c r="P74" i="7"/>
  <c r="D74" i="7" s="1"/>
  <c r="U75" i="7"/>
  <c r="I75" i="7" s="1"/>
  <c r="P75" i="7"/>
  <c r="D75" i="7" s="1"/>
  <c r="U77" i="7"/>
  <c r="I77" i="7" s="1"/>
  <c r="P77" i="7"/>
  <c r="D77" i="7" s="1"/>
  <c r="U78" i="7"/>
  <c r="I78" i="7" s="1"/>
  <c r="P78" i="7"/>
  <c r="D78" i="7" s="1"/>
  <c r="U79" i="7"/>
  <c r="I79" i="7" s="1"/>
  <c r="P79" i="7"/>
  <c r="D79" i="7" s="1"/>
  <c r="U83" i="7"/>
  <c r="I83" i="7" s="1"/>
  <c r="U84" i="7"/>
  <c r="I84" i="7" s="1"/>
  <c r="U85" i="7"/>
  <c r="I85" i="7" s="1"/>
  <c r="AV8" i="7"/>
  <c r="AV6" i="7" s="1"/>
  <c r="H12" i="8" s="1"/>
  <c r="AK8" i="7"/>
  <c r="AK49" i="7"/>
  <c r="AK6" i="7" s="1"/>
  <c r="F12" i="8" s="1"/>
  <c r="AK62" i="7"/>
  <c r="AK81" i="7"/>
  <c r="Z8" i="7"/>
  <c r="Z49" i="7"/>
  <c r="Z62" i="7"/>
  <c r="Z6" i="7" s="1"/>
  <c r="D12" i="8" s="1"/>
  <c r="Z81" i="7"/>
  <c r="O8" i="7"/>
  <c r="O49" i="7"/>
  <c r="O6" i="7" s="1"/>
  <c r="B12" i="8" s="1"/>
  <c r="T12" i="8" s="1"/>
  <c r="O62" i="7"/>
  <c r="O81" i="7"/>
  <c r="DF8" i="7"/>
  <c r="DF49" i="7"/>
  <c r="DF62" i="7"/>
  <c r="DF81" i="7"/>
  <c r="DF6" i="7"/>
  <c r="DD8" i="7"/>
  <c r="DD49" i="7"/>
  <c r="DD6" i="7" s="1"/>
  <c r="DD62" i="7"/>
  <c r="DD81" i="7"/>
  <c r="DC8" i="7"/>
  <c r="DC49" i="7"/>
  <c r="DC62" i="7"/>
  <c r="DC6" i="7" s="1"/>
  <c r="DC81" i="7"/>
  <c r="DB8" i="7"/>
  <c r="DB49" i="7"/>
  <c r="DB6" i="7" s="1"/>
  <c r="DB62" i="7"/>
  <c r="DB81" i="7"/>
  <c r="DA8" i="7"/>
  <c r="DA49" i="7"/>
  <c r="DA62" i="7"/>
  <c r="DA81" i="7"/>
  <c r="DA6" i="7"/>
  <c r="CU8" i="7"/>
  <c r="CU49" i="7"/>
  <c r="CU6" i="7" s="1"/>
  <c r="CU62" i="7"/>
  <c r="CU81" i="7"/>
  <c r="CS8" i="7"/>
  <c r="CS49" i="7"/>
  <c r="CS62" i="7"/>
  <c r="CS6" i="7" s="1"/>
  <c r="CS81" i="7"/>
  <c r="CR8" i="7"/>
  <c r="CR49" i="7"/>
  <c r="CR6" i="7" s="1"/>
  <c r="CR62" i="7"/>
  <c r="CR81" i="7"/>
  <c r="CQ8" i="7"/>
  <c r="CQ49" i="7"/>
  <c r="CQ62" i="7"/>
  <c r="CQ81" i="7"/>
  <c r="CQ6" i="7"/>
  <c r="CP8" i="7"/>
  <c r="CP49" i="7"/>
  <c r="CP6" i="7" s="1"/>
  <c r="CP62" i="7"/>
  <c r="CP81" i="7"/>
  <c r="CJ8" i="7"/>
  <c r="CJ49" i="7"/>
  <c r="CJ62" i="7"/>
  <c r="CJ6" i="7" s="1"/>
  <c r="CJ81" i="7"/>
  <c r="CH8" i="7"/>
  <c r="CH49" i="7"/>
  <c r="CH6" i="7" s="1"/>
  <c r="CH62" i="7"/>
  <c r="CH81" i="7"/>
  <c r="CG8" i="7"/>
  <c r="CG49" i="7"/>
  <c r="CG62" i="7"/>
  <c r="CG81" i="7"/>
  <c r="CG6" i="7"/>
  <c r="CF8" i="7"/>
  <c r="CF49" i="7"/>
  <c r="CF6" i="7" s="1"/>
  <c r="CF62" i="7"/>
  <c r="CF81" i="7"/>
  <c r="CE8" i="7"/>
  <c r="CE49" i="7"/>
  <c r="CE62" i="7"/>
  <c r="CE6" i="7" s="1"/>
  <c r="CE81" i="7"/>
  <c r="BY8" i="7"/>
  <c r="BY49" i="7"/>
  <c r="BY6" i="7" s="1"/>
  <c r="BY62" i="7"/>
  <c r="BY81" i="7"/>
  <c r="BW8" i="7"/>
  <c r="BW49" i="7"/>
  <c r="BW62" i="7"/>
  <c r="BW81" i="7"/>
  <c r="BW6" i="7"/>
  <c r="BV8" i="7"/>
  <c r="BV49" i="7"/>
  <c r="BV6" i="7" s="1"/>
  <c r="BV62" i="7"/>
  <c r="BV81" i="7"/>
  <c r="BU8" i="7"/>
  <c r="BU49" i="7"/>
  <c r="BU62" i="7"/>
  <c r="BU6" i="7" s="1"/>
  <c r="BU81" i="7"/>
  <c r="BT8" i="7"/>
  <c r="BT49" i="7"/>
  <c r="BT6" i="7" s="1"/>
  <c r="BT62" i="7"/>
  <c r="BT81" i="7"/>
  <c r="BN8" i="7"/>
  <c r="BN49" i="7"/>
  <c r="BN62" i="7"/>
  <c r="BN81" i="7"/>
  <c r="BN6" i="7"/>
  <c r="BL8" i="7"/>
  <c r="BL49" i="7"/>
  <c r="BL6" i="7" s="1"/>
  <c r="BL62" i="7"/>
  <c r="BL81" i="7"/>
  <c r="BK8" i="7"/>
  <c r="BK49" i="7"/>
  <c r="BK62" i="7"/>
  <c r="BK6" i="7" s="1"/>
  <c r="BK81" i="7"/>
  <c r="BJ8" i="7"/>
  <c r="BJ49" i="7"/>
  <c r="BJ6" i="7" s="1"/>
  <c r="BJ62" i="7"/>
  <c r="BJ81" i="7"/>
  <c r="BI8" i="7"/>
  <c r="BI49" i="7"/>
  <c r="BI62" i="7"/>
  <c r="BI81" i="7"/>
  <c r="BI6" i="7"/>
  <c r="BC8" i="7"/>
  <c r="BC49" i="7"/>
  <c r="BC6" i="7" s="1"/>
  <c r="BC62" i="7"/>
  <c r="BC81" i="7"/>
  <c r="BA8" i="7"/>
  <c r="BA49" i="7"/>
  <c r="BA62" i="7"/>
  <c r="BA6" i="7" s="1"/>
  <c r="BA81" i="7"/>
  <c r="AZ8" i="7"/>
  <c r="AZ49" i="7"/>
  <c r="AZ6" i="7" s="1"/>
  <c r="AZ62" i="7"/>
  <c r="AZ81" i="7"/>
  <c r="AY8" i="7"/>
  <c r="AY49" i="7"/>
  <c r="AY62" i="7"/>
  <c r="AY81" i="7"/>
  <c r="AY6" i="7"/>
  <c r="AX8" i="7"/>
  <c r="AX49" i="7"/>
  <c r="AX6" i="7" s="1"/>
  <c r="AX62" i="7"/>
  <c r="AX81" i="7"/>
  <c r="AR8" i="7"/>
  <c r="AR49" i="7"/>
  <c r="AR62" i="7"/>
  <c r="AR6" i="7" s="1"/>
  <c r="AR81" i="7"/>
  <c r="AP8" i="7"/>
  <c r="AP49" i="7"/>
  <c r="AP6" i="7" s="1"/>
  <c r="AP62" i="7"/>
  <c r="AP81" i="7"/>
  <c r="AO8" i="7"/>
  <c r="AO49" i="7"/>
  <c r="AO62" i="7"/>
  <c r="AO81" i="7"/>
  <c r="AO6" i="7"/>
  <c r="AN8" i="7"/>
  <c r="AN49" i="7"/>
  <c r="AN62" i="7"/>
  <c r="AN81" i="7"/>
  <c r="AN6" i="7" s="1"/>
  <c r="AM8" i="7"/>
  <c r="AM49" i="7"/>
  <c r="AM62" i="7"/>
  <c r="AM6" i="7" s="1"/>
  <c r="AM81" i="7"/>
  <c r="AG8" i="7"/>
  <c r="AG49" i="7"/>
  <c r="AG6" i="7" s="1"/>
  <c r="AG62" i="7"/>
  <c r="AG81" i="7"/>
  <c r="AE8" i="7"/>
  <c r="AE49" i="7"/>
  <c r="AE62" i="7"/>
  <c r="AE81" i="7"/>
  <c r="AE6" i="7"/>
  <c r="AD8" i="7"/>
  <c r="AD49" i="7"/>
  <c r="AD62" i="7"/>
  <c r="AD6" i="7" s="1"/>
  <c r="AD81" i="7"/>
  <c r="AC8" i="7"/>
  <c r="AC49" i="7"/>
  <c r="AC6" i="7" s="1"/>
  <c r="AC62" i="7"/>
  <c r="AC81" i="7"/>
  <c r="AB8" i="7"/>
  <c r="AB49" i="7"/>
  <c r="AB6" i="7" s="1"/>
  <c r="AB62" i="7"/>
  <c r="AB81" i="7"/>
  <c r="V8" i="7"/>
  <c r="V49" i="7"/>
  <c r="V62" i="7"/>
  <c r="V81" i="7"/>
  <c r="V6" i="7"/>
  <c r="U49" i="7"/>
  <c r="U81" i="7"/>
  <c r="T8" i="7"/>
  <c r="T49" i="7"/>
  <c r="T62" i="7"/>
  <c r="T81" i="7"/>
  <c r="S8" i="7"/>
  <c r="S49" i="7"/>
  <c r="S6" i="7" s="1"/>
  <c r="S62" i="7"/>
  <c r="S81" i="7"/>
  <c r="R8" i="7"/>
  <c r="R49" i="7"/>
  <c r="R62" i="7"/>
  <c r="R6" i="7" s="1"/>
  <c r="R81" i="7"/>
  <c r="Q8" i="7"/>
  <c r="Q49" i="7"/>
  <c r="Q62" i="7"/>
  <c r="Q81" i="7"/>
  <c r="M86" i="7"/>
  <c r="M85" i="7"/>
  <c r="M84" i="7"/>
  <c r="M83" i="7"/>
  <c r="M79" i="7"/>
  <c r="M78" i="7"/>
  <c r="M77" i="7"/>
  <c r="M75" i="7"/>
  <c r="M74" i="7"/>
  <c r="M73" i="7"/>
  <c r="M72" i="7"/>
  <c r="M71" i="7"/>
  <c r="M70" i="7"/>
  <c r="M69" i="7"/>
  <c r="M68" i="7"/>
  <c r="M67" i="7"/>
  <c r="M66" i="7"/>
  <c r="M65" i="7"/>
  <c r="M64" i="7"/>
  <c r="M60" i="7"/>
  <c r="M59" i="7"/>
  <c r="M58" i="7"/>
  <c r="M57" i="7"/>
  <c r="M56" i="7"/>
  <c r="M55" i="7"/>
  <c r="M54" i="7"/>
  <c r="M53" i="7"/>
  <c r="M52" i="7"/>
  <c r="M51" i="7"/>
  <c r="M47" i="7"/>
  <c r="M46" i="7"/>
  <c r="M45" i="7"/>
  <c r="M44" i="7"/>
  <c r="M43" i="7"/>
  <c r="M41" i="7"/>
  <c r="M40" i="7"/>
  <c r="M39" i="7"/>
  <c r="M38" i="7"/>
  <c r="M36" i="7"/>
  <c r="M35" i="7"/>
  <c r="M34" i="7"/>
  <c r="M32" i="7"/>
  <c r="M31" i="7"/>
  <c r="M30" i="7"/>
  <c r="M29" i="7"/>
  <c r="M28" i="7"/>
  <c r="M27" i="7"/>
  <c r="M26" i="7"/>
  <c r="M25" i="7"/>
  <c r="M23" i="7"/>
  <c r="M22" i="7"/>
  <c r="M21" i="7"/>
  <c r="M20" i="7"/>
  <c r="M18" i="7"/>
  <c r="M17" i="7"/>
  <c r="M16" i="7"/>
  <c r="M15" i="7"/>
  <c r="M14" i="7"/>
  <c r="M13" i="7"/>
  <c r="M12" i="7"/>
  <c r="M11" i="7"/>
  <c r="M10" i="7"/>
  <c r="M78" i="6"/>
  <c r="M77" i="6"/>
  <c r="M76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58" i="6"/>
  <c r="M57" i="6"/>
  <c r="M56" i="6"/>
  <c r="M54" i="6"/>
  <c r="M53" i="6"/>
  <c r="M52" i="6"/>
  <c r="M51" i="6"/>
  <c r="M50" i="6"/>
  <c r="M49" i="6"/>
  <c r="M48" i="6"/>
  <c r="M44" i="6"/>
  <c r="M43" i="6"/>
  <c r="M42" i="6"/>
  <c r="M41" i="6"/>
  <c r="M40" i="6"/>
  <c r="M38" i="6"/>
  <c r="M37" i="6"/>
  <c r="M36" i="6"/>
  <c r="M35" i="6"/>
  <c r="M34" i="6"/>
  <c r="M33" i="6"/>
  <c r="M31" i="6"/>
  <c r="M30" i="6"/>
  <c r="M29" i="6"/>
  <c r="M28" i="6"/>
  <c r="M27" i="6"/>
  <c r="M26" i="6"/>
  <c r="M25" i="6"/>
  <c r="M24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66" i="5"/>
  <c r="M65" i="5"/>
  <c r="M64" i="5"/>
  <c r="M62" i="5"/>
  <c r="M61" i="5"/>
  <c r="M60" i="5"/>
  <c r="M59" i="5"/>
  <c r="M55" i="5"/>
  <c r="M54" i="5"/>
  <c r="M53" i="5"/>
  <c r="M52" i="5"/>
  <c r="M51" i="5"/>
  <c r="M50" i="5"/>
  <c r="M49" i="5"/>
  <c r="M47" i="5"/>
  <c r="M46" i="5"/>
  <c r="M45" i="5"/>
  <c r="M44" i="5"/>
  <c r="M43" i="5"/>
  <c r="M42" i="5"/>
  <c r="M41" i="5"/>
  <c r="M40" i="5"/>
  <c r="M39" i="5"/>
  <c r="M38" i="5"/>
  <c r="M37" i="5"/>
  <c r="M33" i="5"/>
  <c r="M32" i="5"/>
  <c r="M31" i="5"/>
  <c r="M29" i="5"/>
  <c r="M28" i="5"/>
  <c r="M27" i="5"/>
  <c r="M26" i="5"/>
  <c r="M25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C10" i="7"/>
  <c r="C8" i="7" s="1"/>
  <c r="J86" i="7"/>
  <c r="H86" i="7"/>
  <c r="G86" i="7"/>
  <c r="F86" i="7"/>
  <c r="J85" i="7"/>
  <c r="H85" i="7"/>
  <c r="G85" i="7"/>
  <c r="F85" i="7"/>
  <c r="E85" i="7"/>
  <c r="J84" i="7"/>
  <c r="H84" i="7"/>
  <c r="G84" i="7"/>
  <c r="F84" i="7"/>
  <c r="E84" i="7"/>
  <c r="J83" i="7"/>
  <c r="H83" i="7"/>
  <c r="G83" i="7"/>
  <c r="F83" i="7"/>
  <c r="E83" i="7"/>
  <c r="E81" i="7" s="1"/>
  <c r="E52" i="8" s="1"/>
  <c r="J79" i="7"/>
  <c r="H79" i="7"/>
  <c r="G79" i="7"/>
  <c r="F79" i="7"/>
  <c r="E79" i="7"/>
  <c r="J78" i="7"/>
  <c r="H78" i="7"/>
  <c r="G78" i="7"/>
  <c r="F78" i="7"/>
  <c r="E78" i="7"/>
  <c r="J77" i="7"/>
  <c r="H77" i="7"/>
  <c r="G77" i="7"/>
  <c r="F77" i="7"/>
  <c r="E77" i="7"/>
  <c r="J75" i="7"/>
  <c r="H75" i="7"/>
  <c r="G75" i="7"/>
  <c r="F75" i="7"/>
  <c r="E75" i="7"/>
  <c r="J74" i="7"/>
  <c r="H74" i="7"/>
  <c r="G74" i="7"/>
  <c r="F74" i="7"/>
  <c r="E74" i="7"/>
  <c r="J73" i="7"/>
  <c r="H73" i="7"/>
  <c r="G73" i="7"/>
  <c r="F73" i="7"/>
  <c r="E73" i="7"/>
  <c r="J68" i="7"/>
  <c r="H68" i="7"/>
  <c r="G68" i="7"/>
  <c r="F68" i="7"/>
  <c r="F62" i="7" s="1"/>
  <c r="G51" i="8" s="1"/>
  <c r="E68" i="7"/>
  <c r="J67" i="7"/>
  <c r="H67" i="7"/>
  <c r="G67" i="7"/>
  <c r="F67" i="7"/>
  <c r="E67" i="7"/>
  <c r="J66" i="7"/>
  <c r="H66" i="7"/>
  <c r="G66" i="7"/>
  <c r="F66" i="7"/>
  <c r="E66" i="7"/>
  <c r="J65" i="7"/>
  <c r="H65" i="7"/>
  <c r="G65" i="7"/>
  <c r="F65" i="7"/>
  <c r="E65" i="7"/>
  <c r="J64" i="7"/>
  <c r="H64" i="7"/>
  <c r="G64" i="7"/>
  <c r="F64" i="7"/>
  <c r="E64" i="7"/>
  <c r="J60" i="7"/>
  <c r="H60" i="7"/>
  <c r="G60" i="7"/>
  <c r="F60" i="7"/>
  <c r="E60" i="7"/>
  <c r="J59" i="7"/>
  <c r="H59" i="7"/>
  <c r="G59" i="7"/>
  <c r="F59" i="7"/>
  <c r="E59" i="7"/>
  <c r="J58" i="7"/>
  <c r="H58" i="7"/>
  <c r="G58" i="7"/>
  <c r="F58" i="7"/>
  <c r="E58" i="7"/>
  <c r="J57" i="7"/>
  <c r="H57" i="7"/>
  <c r="G57" i="7"/>
  <c r="F57" i="7"/>
  <c r="E57" i="7"/>
  <c r="J54" i="7"/>
  <c r="H54" i="7"/>
  <c r="G54" i="7"/>
  <c r="F54" i="7"/>
  <c r="E54" i="7"/>
  <c r="J53" i="7"/>
  <c r="H53" i="7"/>
  <c r="G53" i="7"/>
  <c r="F53" i="7"/>
  <c r="E53" i="7"/>
  <c r="J52" i="7"/>
  <c r="H52" i="7"/>
  <c r="G52" i="7"/>
  <c r="F52" i="7"/>
  <c r="E52" i="7"/>
  <c r="J51" i="7"/>
  <c r="H51" i="7"/>
  <c r="G51" i="7"/>
  <c r="F51" i="7"/>
  <c r="E51" i="7"/>
  <c r="J47" i="7"/>
  <c r="H47" i="7"/>
  <c r="G47" i="7"/>
  <c r="F47" i="7"/>
  <c r="F8" i="7" s="1"/>
  <c r="G49" i="8" s="1"/>
  <c r="E47" i="7"/>
  <c r="J36" i="7"/>
  <c r="H36" i="7"/>
  <c r="G36" i="7"/>
  <c r="F36" i="7"/>
  <c r="E36" i="7"/>
  <c r="J35" i="7"/>
  <c r="H35" i="7"/>
  <c r="G35" i="7"/>
  <c r="F35" i="7"/>
  <c r="E35" i="7"/>
  <c r="J34" i="7"/>
  <c r="H34" i="7"/>
  <c r="G34" i="7"/>
  <c r="F34" i="7"/>
  <c r="E34" i="7"/>
  <c r="J32" i="7"/>
  <c r="H32" i="7"/>
  <c r="G32" i="7"/>
  <c r="F32" i="7"/>
  <c r="E32" i="7"/>
  <c r="J31" i="7"/>
  <c r="H31" i="7"/>
  <c r="G31" i="7"/>
  <c r="F31" i="7"/>
  <c r="E31" i="7"/>
  <c r="J18" i="7"/>
  <c r="H18" i="7"/>
  <c r="G18" i="7"/>
  <c r="F18" i="7"/>
  <c r="E18" i="7"/>
  <c r="J17" i="7"/>
  <c r="H17" i="7"/>
  <c r="G17" i="7"/>
  <c r="F17" i="7"/>
  <c r="E17" i="7"/>
  <c r="J71" i="7"/>
  <c r="H71" i="7"/>
  <c r="H62" i="7" s="1"/>
  <c r="K51" i="8" s="1"/>
  <c r="G71" i="7"/>
  <c r="F71" i="7"/>
  <c r="E71" i="7"/>
  <c r="J69" i="7"/>
  <c r="H69" i="7"/>
  <c r="G69" i="7"/>
  <c r="F69" i="7"/>
  <c r="E69" i="7"/>
  <c r="J55" i="7"/>
  <c r="H55" i="7"/>
  <c r="G55" i="7"/>
  <c r="F55" i="7"/>
  <c r="E55" i="7"/>
  <c r="J45" i="7"/>
  <c r="H45" i="7"/>
  <c r="G45" i="7"/>
  <c r="F45" i="7"/>
  <c r="E45" i="7"/>
  <c r="J43" i="7"/>
  <c r="H43" i="7"/>
  <c r="G43" i="7"/>
  <c r="F43" i="7"/>
  <c r="E43" i="7"/>
  <c r="J40" i="7"/>
  <c r="H40" i="7"/>
  <c r="G40" i="7"/>
  <c r="F40" i="7"/>
  <c r="E40" i="7"/>
  <c r="J38" i="7"/>
  <c r="H38" i="7"/>
  <c r="G38" i="7"/>
  <c r="F38" i="7"/>
  <c r="E38" i="7"/>
  <c r="J29" i="7"/>
  <c r="H29" i="7"/>
  <c r="G29" i="7"/>
  <c r="F29" i="7"/>
  <c r="E29" i="7"/>
  <c r="J27" i="7"/>
  <c r="H27" i="7"/>
  <c r="G27" i="7"/>
  <c r="F27" i="7"/>
  <c r="E27" i="7"/>
  <c r="J25" i="7"/>
  <c r="H25" i="7"/>
  <c r="G25" i="7"/>
  <c r="F25" i="7"/>
  <c r="E25" i="7"/>
  <c r="J22" i="7"/>
  <c r="H22" i="7"/>
  <c r="G22" i="7"/>
  <c r="F22" i="7"/>
  <c r="E22" i="7"/>
  <c r="J20" i="7"/>
  <c r="H20" i="7"/>
  <c r="G20" i="7"/>
  <c r="F20" i="7"/>
  <c r="E20" i="7"/>
  <c r="J15" i="7"/>
  <c r="G15" i="7"/>
  <c r="F15" i="7"/>
  <c r="E15" i="7"/>
  <c r="J13" i="7"/>
  <c r="H13" i="7"/>
  <c r="G13" i="7"/>
  <c r="F13" i="7"/>
  <c r="E13" i="7"/>
  <c r="J12" i="7"/>
  <c r="H12" i="7"/>
  <c r="G12" i="7"/>
  <c r="F12" i="7"/>
  <c r="J10" i="7"/>
  <c r="H10" i="7"/>
  <c r="G10" i="7"/>
  <c r="F10" i="7"/>
  <c r="E12" i="7"/>
  <c r="DF87" i="7"/>
  <c r="DD87" i="7"/>
  <c r="DC87" i="7"/>
  <c r="DB87" i="7"/>
  <c r="DA87" i="7"/>
  <c r="CZ87" i="7"/>
  <c r="CY87" i="7"/>
  <c r="CU87" i="7"/>
  <c r="CS87" i="7"/>
  <c r="CR87" i="7"/>
  <c r="CQ87" i="7"/>
  <c r="CP87" i="7"/>
  <c r="CO87" i="7"/>
  <c r="CN87" i="7"/>
  <c r="CJ87" i="7"/>
  <c r="CH87" i="7"/>
  <c r="CG87" i="7"/>
  <c r="CF87" i="7"/>
  <c r="CE87" i="7"/>
  <c r="CD87" i="7"/>
  <c r="CC87" i="7"/>
  <c r="BY87" i="7"/>
  <c r="BW87" i="7"/>
  <c r="BV87" i="7"/>
  <c r="BU87" i="7"/>
  <c r="BT87" i="7"/>
  <c r="BS87" i="7"/>
  <c r="BR87" i="7"/>
  <c r="BN87" i="7"/>
  <c r="BL87" i="7"/>
  <c r="BK87" i="7"/>
  <c r="BJ87" i="7"/>
  <c r="BI87" i="7"/>
  <c r="BH87" i="7"/>
  <c r="BG87" i="7"/>
  <c r="BC87" i="7"/>
  <c r="BA87" i="7"/>
  <c r="AZ87" i="7"/>
  <c r="AY87" i="7"/>
  <c r="AX87" i="7"/>
  <c r="AW87" i="7"/>
  <c r="AV87" i="7"/>
  <c r="AR87" i="7"/>
  <c r="AP87" i="7"/>
  <c r="AO87" i="7"/>
  <c r="AN87" i="7"/>
  <c r="AM87" i="7"/>
  <c r="AL87" i="7"/>
  <c r="AK87" i="7"/>
  <c r="AG87" i="7"/>
  <c r="AE87" i="7"/>
  <c r="AD87" i="7"/>
  <c r="AC87" i="7"/>
  <c r="AB87" i="7"/>
  <c r="AA87" i="7"/>
  <c r="Z87" i="7"/>
  <c r="V87" i="7"/>
  <c r="T87" i="7"/>
  <c r="H87" i="7" s="1"/>
  <c r="S87" i="7"/>
  <c r="R87" i="7"/>
  <c r="F87" i="7" s="1"/>
  <c r="Q87" i="7"/>
  <c r="E87" i="7" s="1"/>
  <c r="O87" i="7"/>
  <c r="J87" i="7"/>
  <c r="G87" i="7"/>
  <c r="C87" i="7"/>
  <c r="J81" i="7"/>
  <c r="O52" i="8" s="1"/>
  <c r="H81" i="7"/>
  <c r="K52" i="8" s="1"/>
  <c r="G81" i="7"/>
  <c r="I52" i="8" s="1"/>
  <c r="F81" i="7"/>
  <c r="G52" i="8" s="1"/>
  <c r="J62" i="7"/>
  <c r="O51" i="8" s="1"/>
  <c r="G62" i="7"/>
  <c r="I51" i="8" s="1"/>
  <c r="E62" i="7"/>
  <c r="E51" i="8" s="1"/>
  <c r="J49" i="7"/>
  <c r="O50" i="8" s="1"/>
  <c r="H49" i="7"/>
  <c r="K50" i="8" s="1"/>
  <c r="G49" i="7"/>
  <c r="I50" i="8" s="1"/>
  <c r="F49" i="7"/>
  <c r="G50" i="8" s="1"/>
  <c r="E49" i="7"/>
  <c r="E50" i="8" s="1"/>
  <c r="J8" i="7"/>
  <c r="O49" i="8" s="1"/>
  <c r="J6" i="7"/>
  <c r="G8" i="7"/>
  <c r="I49" i="8" s="1"/>
  <c r="G6" i="7"/>
  <c r="DS6" i="6"/>
  <c r="DW6" i="6" s="1"/>
  <c r="DS7" i="6"/>
  <c r="DV7" i="6" s="1"/>
  <c r="DZ7" i="6" s="1"/>
  <c r="DW7" i="6"/>
  <c r="DY7" i="6"/>
  <c r="DS8" i="6"/>
  <c r="DV8" i="6"/>
  <c r="DZ8" i="6" s="1"/>
  <c r="DW8" i="6"/>
  <c r="DY8" i="6"/>
  <c r="DS9" i="6"/>
  <c r="DY9" i="6" s="1"/>
  <c r="DS10" i="6"/>
  <c r="DY10" i="6" s="1"/>
  <c r="DZ10" i="6" s="1"/>
  <c r="DS11" i="6"/>
  <c r="DV11" i="6"/>
  <c r="DZ11" i="6" s="1"/>
  <c r="DW11" i="6"/>
  <c r="DY11" i="6"/>
  <c r="DS13" i="6"/>
  <c r="DW13" i="6" s="1"/>
  <c r="DV13" i="6"/>
  <c r="DS16" i="6"/>
  <c r="DY16" i="6" s="1"/>
  <c r="DS17" i="6"/>
  <c r="DV17" i="6" s="1"/>
  <c r="DW17" i="6"/>
  <c r="DY17" i="6"/>
  <c r="DS18" i="6"/>
  <c r="DY18" i="6"/>
  <c r="DZ18" i="6"/>
  <c r="DS20" i="6"/>
  <c r="DV20" i="6" s="1"/>
  <c r="DW20" i="6"/>
  <c r="DY20" i="6"/>
  <c r="DS22" i="6"/>
  <c r="DW22" i="6"/>
  <c r="DZ22" i="6" s="1"/>
  <c r="DY22" i="6"/>
  <c r="DS24" i="6"/>
  <c r="DV24" i="6"/>
  <c r="DZ24" i="6" s="1"/>
  <c r="DW24" i="6"/>
  <c r="DY24" i="6"/>
  <c r="DS26" i="6"/>
  <c r="DW26" i="6" s="1"/>
  <c r="DV26" i="6"/>
  <c r="DS27" i="6"/>
  <c r="DY27" i="6" s="1"/>
  <c r="DS29" i="6"/>
  <c r="DV29" i="6" s="1"/>
  <c r="DW29" i="6"/>
  <c r="DY29" i="6"/>
  <c r="DS30" i="6"/>
  <c r="DV30" i="6"/>
  <c r="DZ30" i="6" s="1"/>
  <c r="DW30" i="6"/>
  <c r="DY30" i="6"/>
  <c r="DS31" i="6"/>
  <c r="DW31" i="6" s="1"/>
  <c r="DV31" i="6"/>
  <c r="DS33" i="6"/>
  <c r="DY33" i="6" s="1"/>
  <c r="DS36" i="6"/>
  <c r="DV36" i="6" s="1"/>
  <c r="DW36" i="6"/>
  <c r="DY36" i="6"/>
  <c r="DS37" i="6"/>
  <c r="DW37" i="6"/>
  <c r="DZ37" i="6" s="1"/>
  <c r="DY37" i="6"/>
  <c r="DS38" i="6"/>
  <c r="DY38" i="6"/>
  <c r="DZ38" i="6"/>
  <c r="DS40" i="6"/>
  <c r="DY40" i="6" s="1"/>
  <c r="DY43" i="6"/>
  <c r="DZ43" i="6" s="1"/>
  <c r="DS44" i="6"/>
  <c r="DW44" i="6" s="1"/>
  <c r="DV44" i="6"/>
  <c r="DS46" i="6"/>
  <c r="DW46" i="6" s="1"/>
  <c r="DS47" i="6"/>
  <c r="DW47" i="6" s="1"/>
  <c r="DS48" i="6"/>
  <c r="DW48" i="6" s="1"/>
  <c r="DS49" i="6"/>
  <c r="DW49" i="6" s="1"/>
  <c r="DV49" i="6"/>
  <c r="DS51" i="6"/>
  <c r="DY51" i="6" s="1"/>
  <c r="DS52" i="6"/>
  <c r="DY52" i="6"/>
  <c r="DZ52" i="6" s="1"/>
  <c r="DS53" i="6"/>
  <c r="DY53" i="6"/>
  <c r="DZ53" i="6"/>
  <c r="DS56" i="6"/>
  <c r="DW56" i="6"/>
  <c r="DZ56" i="6" s="1"/>
  <c r="DY56" i="6"/>
  <c r="DS59" i="6"/>
  <c r="DW59" i="6"/>
  <c r="DZ59" i="6"/>
  <c r="DS60" i="6"/>
  <c r="DW60" i="6"/>
  <c r="DZ60" i="6"/>
  <c r="DS61" i="6"/>
  <c r="DW61" i="6" s="1"/>
  <c r="DS64" i="6"/>
  <c r="DW64" i="6" s="1"/>
  <c r="DS65" i="6"/>
  <c r="DW65" i="6" s="1"/>
  <c r="DS67" i="6"/>
  <c r="DW67" i="6"/>
  <c r="DZ67" i="6" s="1"/>
  <c r="DY67" i="6"/>
  <c r="DS68" i="6"/>
  <c r="DW68" i="6"/>
  <c r="DZ68" i="6" s="1"/>
  <c r="DY68" i="6"/>
  <c r="DS71" i="6"/>
  <c r="DV71" i="6"/>
  <c r="DZ71" i="6" s="1"/>
  <c r="DW71" i="6"/>
  <c r="DY71" i="6"/>
  <c r="EF4" i="6"/>
  <c r="H46" i="8" s="1"/>
  <c r="EF41" i="6"/>
  <c r="H47" i="8" s="1"/>
  <c r="EF54" i="6"/>
  <c r="H48" i="8" s="1"/>
  <c r="ED41" i="6"/>
  <c r="D47" i="8" s="1"/>
  <c r="ED54" i="6"/>
  <c r="D48" i="8" s="1"/>
  <c r="DU7" i="6"/>
  <c r="DU8" i="6"/>
  <c r="DU10" i="6"/>
  <c r="DU11" i="6"/>
  <c r="DU18" i="6"/>
  <c r="EA22" i="6"/>
  <c r="DU22" i="6" s="1"/>
  <c r="DU24" i="6"/>
  <c r="DU30" i="6"/>
  <c r="EA37" i="6"/>
  <c r="DU37" i="6"/>
  <c r="DU38" i="6"/>
  <c r="DU43" i="6"/>
  <c r="DU45" i="6"/>
  <c r="EA46" i="6"/>
  <c r="EA47" i="6"/>
  <c r="EA48" i="6"/>
  <c r="DU52" i="6"/>
  <c r="DU53" i="6"/>
  <c r="EA56" i="6"/>
  <c r="DU56" i="6"/>
  <c r="EA59" i="6"/>
  <c r="DU59" i="6" s="1"/>
  <c r="EA60" i="6"/>
  <c r="DU60" i="6"/>
  <c r="EA61" i="6"/>
  <c r="EA64" i="6"/>
  <c r="DU67" i="6"/>
  <c r="EA68" i="6"/>
  <c r="DU68" i="6"/>
  <c r="DU71" i="6"/>
  <c r="EA73" i="6"/>
  <c r="DX73" i="6"/>
  <c r="DS12" i="6"/>
  <c r="DS14" i="6"/>
  <c r="DS15" i="6"/>
  <c r="DS19" i="6"/>
  <c r="DS21" i="6"/>
  <c r="DS23" i="6"/>
  <c r="DS25" i="6"/>
  <c r="DS28" i="6"/>
  <c r="DS32" i="6"/>
  <c r="DS34" i="6"/>
  <c r="DS35" i="6"/>
  <c r="DS39" i="6"/>
  <c r="DS41" i="6"/>
  <c r="DS42" i="6"/>
  <c r="DS45" i="6"/>
  <c r="DS50" i="6"/>
  <c r="DS54" i="6"/>
  <c r="DS55" i="6"/>
  <c r="DS57" i="6"/>
  <c r="DS58" i="6"/>
  <c r="DS62" i="6"/>
  <c r="DS63" i="6"/>
  <c r="DS69" i="6"/>
  <c r="DS70" i="6"/>
  <c r="DS72" i="6"/>
  <c r="DS73" i="6"/>
  <c r="DR73" i="6"/>
  <c r="DQ73" i="6"/>
  <c r="DP73" i="6"/>
  <c r="DO73" i="6"/>
  <c r="DN73" i="6"/>
  <c r="DM73" i="6"/>
  <c r="DL73" i="6"/>
  <c r="DK73" i="6"/>
  <c r="DJ73" i="6"/>
  <c r="EI54" i="6"/>
  <c r="N48" i="8" s="1"/>
  <c r="EI41" i="6"/>
  <c r="N47" i="8" s="1"/>
  <c r="EI4" i="6"/>
  <c r="N46" i="8" s="1"/>
  <c r="H55" i="5"/>
  <c r="H37" i="8"/>
  <c r="DT12" i="4"/>
  <c r="EB12" i="4" s="1"/>
  <c r="DT6" i="4"/>
  <c r="DZ6" i="4" s="1"/>
  <c r="DT8" i="4"/>
  <c r="DT30" i="4" s="1"/>
  <c r="DT10" i="4"/>
  <c r="DZ10" i="4"/>
  <c r="EA10" i="4" s="1"/>
  <c r="DT11" i="4"/>
  <c r="DZ11" i="4"/>
  <c r="EA11" i="4"/>
  <c r="DX12" i="4"/>
  <c r="DT14" i="4"/>
  <c r="DX14" i="4" s="1"/>
  <c r="DT18" i="4"/>
  <c r="DZ18" i="4" s="1"/>
  <c r="DT20" i="4"/>
  <c r="DZ20" i="4" s="1"/>
  <c r="DT21" i="4"/>
  <c r="DZ21" i="4"/>
  <c r="DV21" i="4" s="1"/>
  <c r="DT23" i="4"/>
  <c r="DZ23" i="4" s="1"/>
  <c r="DT24" i="4"/>
  <c r="DZ24" i="4" s="1"/>
  <c r="DT26" i="4"/>
  <c r="DZ26" i="4" s="1"/>
  <c r="DT27" i="4"/>
  <c r="DZ27" i="4"/>
  <c r="DV27" i="4" s="1"/>
  <c r="DT28" i="4"/>
  <c r="DZ28" i="4" s="1"/>
  <c r="DT29" i="4"/>
  <c r="DZ29" i="4" s="1"/>
  <c r="EG4" i="4"/>
  <c r="H35" i="8" s="1"/>
  <c r="DV10" i="4"/>
  <c r="DV11" i="4"/>
  <c r="DY30" i="4"/>
  <c r="DT9" i="4"/>
  <c r="DT13" i="4"/>
  <c r="DT15" i="4"/>
  <c r="DT16" i="4"/>
  <c r="DT17" i="4"/>
  <c r="DT19" i="4"/>
  <c r="DT22" i="4"/>
  <c r="DT25" i="4"/>
  <c r="DS30" i="4"/>
  <c r="DR30" i="4"/>
  <c r="DQ30" i="4"/>
  <c r="DP30" i="4"/>
  <c r="DO30" i="4"/>
  <c r="DN30" i="4"/>
  <c r="DM30" i="4"/>
  <c r="DL30" i="4"/>
  <c r="DK30" i="4"/>
  <c r="ED30" i="5"/>
  <c r="D37" i="8" s="1"/>
  <c r="EF30" i="5"/>
  <c r="F12" i="4"/>
  <c r="F14" i="4"/>
  <c r="F15" i="4"/>
  <c r="F16" i="4"/>
  <c r="F18" i="4"/>
  <c r="F22" i="4"/>
  <c r="F24" i="4"/>
  <c r="F25" i="4"/>
  <c r="F27" i="4"/>
  <c r="F28" i="4"/>
  <c r="F30" i="4"/>
  <c r="F31" i="4"/>
  <c r="F32" i="4"/>
  <c r="F33" i="4"/>
  <c r="U10" i="4"/>
  <c r="I10" i="4" s="1"/>
  <c r="U12" i="4"/>
  <c r="I12" i="4" s="1"/>
  <c r="P12" i="4"/>
  <c r="D12" i="4" s="1"/>
  <c r="U14" i="4"/>
  <c r="I14" i="4" s="1"/>
  <c r="U15" i="4"/>
  <c r="I15" i="4" s="1"/>
  <c r="P15" i="4"/>
  <c r="D15" i="4" s="1"/>
  <c r="U16" i="4"/>
  <c r="I16" i="4" s="1"/>
  <c r="U18" i="4"/>
  <c r="I18" i="4" s="1"/>
  <c r="P18" i="4"/>
  <c r="D18" i="4" s="1"/>
  <c r="U22" i="4"/>
  <c r="I22" i="4" s="1"/>
  <c r="U24" i="4"/>
  <c r="I24" i="4" s="1"/>
  <c r="P24" i="4"/>
  <c r="D24" i="4" s="1"/>
  <c r="U25" i="4"/>
  <c r="I25" i="4" s="1"/>
  <c r="U27" i="4"/>
  <c r="I27" i="4" s="1"/>
  <c r="P27" i="4"/>
  <c r="D27" i="4" s="1"/>
  <c r="U28" i="4"/>
  <c r="I28" i="4" s="1"/>
  <c r="U30" i="4"/>
  <c r="I30" i="4" s="1"/>
  <c r="P30" i="4"/>
  <c r="D30" i="4" s="1"/>
  <c r="U31" i="4"/>
  <c r="I31" i="4" s="1"/>
  <c r="U32" i="4"/>
  <c r="I32" i="4" s="1"/>
  <c r="P32" i="4"/>
  <c r="D32" i="4" s="1"/>
  <c r="U33" i="4"/>
  <c r="I33" i="4" s="1"/>
  <c r="C10" i="4"/>
  <c r="C8" i="4" s="1"/>
  <c r="C12" i="4"/>
  <c r="C14" i="4"/>
  <c r="C15" i="4"/>
  <c r="C16" i="4"/>
  <c r="C18" i="4"/>
  <c r="C22" i="4"/>
  <c r="C24" i="4"/>
  <c r="C25" i="4"/>
  <c r="C27" i="4"/>
  <c r="C28" i="4"/>
  <c r="C30" i="4"/>
  <c r="C31" i="4"/>
  <c r="C32" i="4"/>
  <c r="C33" i="4"/>
  <c r="U11" i="6"/>
  <c r="I11" i="6" s="1"/>
  <c r="U12" i="6"/>
  <c r="I12" i="6" s="1"/>
  <c r="U13" i="6"/>
  <c r="I13" i="6" s="1"/>
  <c r="U14" i="6"/>
  <c r="I14" i="6" s="1"/>
  <c r="U15" i="6"/>
  <c r="I15" i="6" s="1"/>
  <c r="U17" i="6"/>
  <c r="I17" i="6" s="1"/>
  <c r="P17" i="6"/>
  <c r="D17" i="6" s="1"/>
  <c r="U20" i="6"/>
  <c r="I20" i="6" s="1"/>
  <c r="U21" i="6"/>
  <c r="I21" i="6" s="1"/>
  <c r="P21" i="6"/>
  <c r="D21" i="6" s="1"/>
  <c r="U22" i="6"/>
  <c r="I22" i="6" s="1"/>
  <c r="U24" i="6"/>
  <c r="I24" i="6" s="1"/>
  <c r="P24" i="6"/>
  <c r="D24" i="6" s="1"/>
  <c r="U26" i="6"/>
  <c r="I26" i="6" s="1"/>
  <c r="U28" i="6"/>
  <c r="I28" i="6" s="1"/>
  <c r="U31" i="6"/>
  <c r="I31" i="6" s="1"/>
  <c r="U33" i="6"/>
  <c r="I33" i="6" s="1"/>
  <c r="U34" i="6"/>
  <c r="I34" i="6" s="1"/>
  <c r="U35" i="6"/>
  <c r="I35" i="6" s="1"/>
  <c r="P37" i="6"/>
  <c r="D37" i="6" s="1"/>
  <c r="U40" i="6"/>
  <c r="I40" i="6" s="1"/>
  <c r="U41" i="6"/>
  <c r="I41" i="6" s="1"/>
  <c r="U42" i="6"/>
  <c r="I42" i="6" s="1"/>
  <c r="P42" i="6"/>
  <c r="D42" i="6" s="1"/>
  <c r="U44" i="6"/>
  <c r="I44" i="6" s="1"/>
  <c r="U49" i="6"/>
  <c r="I49" i="6" s="1"/>
  <c r="P49" i="6"/>
  <c r="U50" i="6"/>
  <c r="I50" i="6" s="1"/>
  <c r="U51" i="6"/>
  <c r="I51" i="6" s="1"/>
  <c r="P51" i="6"/>
  <c r="D51" i="6" s="1"/>
  <c r="U52" i="6"/>
  <c r="I52" i="6" s="1"/>
  <c r="U53" i="6"/>
  <c r="I53" i="6" s="1"/>
  <c r="P53" i="6"/>
  <c r="D53" i="6" s="1"/>
  <c r="U54" i="6"/>
  <c r="I54" i="6" s="1"/>
  <c r="U56" i="6"/>
  <c r="I56" i="6" s="1"/>
  <c r="P56" i="6"/>
  <c r="D56" i="6" s="1"/>
  <c r="U57" i="6"/>
  <c r="I57" i="6" s="1"/>
  <c r="U58" i="6"/>
  <c r="I58" i="6" s="1"/>
  <c r="P58" i="6"/>
  <c r="D58" i="6" s="1"/>
  <c r="U65" i="6"/>
  <c r="I65" i="6" s="1"/>
  <c r="U66" i="6"/>
  <c r="I66" i="6" s="1"/>
  <c r="P66" i="6"/>
  <c r="D66" i="6" s="1"/>
  <c r="U67" i="6"/>
  <c r="P67" i="6" s="1"/>
  <c r="U70" i="6"/>
  <c r="I70" i="6" s="1"/>
  <c r="U71" i="6"/>
  <c r="I71" i="6" s="1"/>
  <c r="U73" i="6"/>
  <c r="I73" i="6" s="1"/>
  <c r="U74" i="6"/>
  <c r="I74" i="6" s="1"/>
  <c r="U76" i="6"/>
  <c r="I76" i="6" s="1"/>
  <c r="P76" i="6"/>
  <c r="D76" i="6" s="1"/>
  <c r="CY8" i="6"/>
  <c r="CY6" i="6" s="1"/>
  <c r="R11" i="8" s="1"/>
  <c r="R13" i="8" s="1"/>
  <c r="CY46" i="6"/>
  <c r="CY60" i="6"/>
  <c r="CN8" i="6"/>
  <c r="CN6" i="6" s="1"/>
  <c r="P11" i="8" s="1"/>
  <c r="P13" i="8" s="1"/>
  <c r="CN46" i="6"/>
  <c r="CN60" i="6"/>
  <c r="CC8" i="6"/>
  <c r="CC6" i="6" s="1"/>
  <c r="N11" i="8" s="1"/>
  <c r="N13" i="8" s="1"/>
  <c r="CC46" i="6"/>
  <c r="CC60" i="6"/>
  <c r="BR8" i="6"/>
  <c r="BR6" i="6" s="1"/>
  <c r="L11" i="8" s="1"/>
  <c r="L13" i="8" s="1"/>
  <c r="BR46" i="6"/>
  <c r="BR60" i="6"/>
  <c r="BG8" i="6"/>
  <c r="BG6" i="6" s="1"/>
  <c r="J11" i="8" s="1"/>
  <c r="J13" i="8" s="1"/>
  <c r="BG46" i="6"/>
  <c r="BG60" i="6"/>
  <c r="AV8" i="6"/>
  <c r="AV6" i="6" s="1"/>
  <c r="H11" i="8" s="1"/>
  <c r="H13" i="8" s="1"/>
  <c r="AV46" i="6"/>
  <c r="AV60" i="6"/>
  <c r="AK8" i="6"/>
  <c r="AK6" i="6" s="1"/>
  <c r="F11" i="8" s="1"/>
  <c r="F13" i="8" s="1"/>
  <c r="AK46" i="6"/>
  <c r="AK60" i="6"/>
  <c r="Z8" i="6"/>
  <c r="Z6" i="6" s="1"/>
  <c r="D11" i="8" s="1"/>
  <c r="D13" i="8" s="1"/>
  <c r="Z46" i="6"/>
  <c r="Z60" i="6"/>
  <c r="O8" i="6"/>
  <c r="O6" i="6" s="1"/>
  <c r="B11" i="8" s="1"/>
  <c r="O46" i="6"/>
  <c r="O60" i="6"/>
  <c r="C17" i="6"/>
  <c r="C28" i="6"/>
  <c r="C62" i="6"/>
  <c r="C67" i="6"/>
  <c r="C76" i="6"/>
  <c r="C71" i="6"/>
  <c r="C42" i="6"/>
  <c r="C37" i="6"/>
  <c r="C35" i="6"/>
  <c r="C26" i="6"/>
  <c r="C24" i="6"/>
  <c r="C15" i="6"/>
  <c r="C74" i="6"/>
  <c r="C73" i="6"/>
  <c r="C70" i="6"/>
  <c r="C66" i="6"/>
  <c r="C65" i="6"/>
  <c r="C58" i="6"/>
  <c r="C57" i="6"/>
  <c r="C56" i="6"/>
  <c r="C54" i="6"/>
  <c r="C53" i="6"/>
  <c r="C52" i="6"/>
  <c r="C51" i="6"/>
  <c r="C50" i="6"/>
  <c r="C49" i="6"/>
  <c r="C48" i="6"/>
  <c r="C44" i="6"/>
  <c r="C41" i="6"/>
  <c r="C40" i="6"/>
  <c r="C34" i="6"/>
  <c r="C33" i="6"/>
  <c r="C31" i="6"/>
  <c r="C22" i="6"/>
  <c r="C21" i="6"/>
  <c r="C20" i="6"/>
  <c r="C14" i="6"/>
  <c r="C13" i="6"/>
  <c r="C12" i="6"/>
  <c r="C11" i="6"/>
  <c r="C10" i="6"/>
  <c r="J76" i="6"/>
  <c r="H76" i="6"/>
  <c r="G76" i="6"/>
  <c r="F76" i="6"/>
  <c r="E76" i="6"/>
  <c r="J28" i="6"/>
  <c r="H28" i="6"/>
  <c r="G28" i="6"/>
  <c r="F28" i="6"/>
  <c r="E28" i="6"/>
  <c r="J17" i="6"/>
  <c r="H17" i="6"/>
  <c r="G17" i="6"/>
  <c r="F17" i="6"/>
  <c r="E17" i="6"/>
  <c r="J15" i="6"/>
  <c r="H15" i="6"/>
  <c r="G15" i="6"/>
  <c r="F15" i="6"/>
  <c r="E15" i="6"/>
  <c r="J26" i="6"/>
  <c r="H26" i="6"/>
  <c r="G26" i="6"/>
  <c r="F26" i="6"/>
  <c r="E26" i="6"/>
  <c r="J35" i="6"/>
  <c r="H35" i="6"/>
  <c r="G35" i="6"/>
  <c r="F35" i="6"/>
  <c r="E35" i="6"/>
  <c r="J37" i="6"/>
  <c r="H37" i="6"/>
  <c r="G37" i="6"/>
  <c r="F37" i="6"/>
  <c r="E37" i="6"/>
  <c r="J42" i="6"/>
  <c r="H42" i="6"/>
  <c r="G42" i="6"/>
  <c r="F42" i="6"/>
  <c r="E42" i="6"/>
  <c r="J71" i="6"/>
  <c r="H71" i="6"/>
  <c r="G71" i="6"/>
  <c r="F71" i="6"/>
  <c r="E71" i="6"/>
  <c r="V79" i="6"/>
  <c r="AG79" i="6"/>
  <c r="AR79" i="6"/>
  <c r="J79" i="6" s="1"/>
  <c r="BC79" i="6"/>
  <c r="BN79" i="6"/>
  <c r="BY79" i="6"/>
  <c r="CJ79" i="6"/>
  <c r="CU79" i="6"/>
  <c r="DF79" i="6"/>
  <c r="T79" i="6"/>
  <c r="AE79" i="6"/>
  <c r="AP79" i="6"/>
  <c r="BA79" i="6"/>
  <c r="BL79" i="6"/>
  <c r="BW79" i="6"/>
  <c r="CH79" i="6"/>
  <c r="CS79" i="6"/>
  <c r="DD79" i="6"/>
  <c r="S79" i="6"/>
  <c r="G79" i="6" s="1"/>
  <c r="AD79" i="6"/>
  <c r="AO79" i="6"/>
  <c r="AZ79" i="6"/>
  <c r="BK79" i="6"/>
  <c r="BV79" i="6"/>
  <c r="CG79" i="6"/>
  <c r="CR79" i="6"/>
  <c r="DC79" i="6"/>
  <c r="R79" i="6"/>
  <c r="AC79" i="6"/>
  <c r="AN79" i="6"/>
  <c r="AY79" i="6"/>
  <c r="BJ79" i="6"/>
  <c r="BU79" i="6"/>
  <c r="CF79" i="6"/>
  <c r="CQ79" i="6"/>
  <c r="DB79" i="6"/>
  <c r="Q79" i="6"/>
  <c r="E79" i="6" s="1"/>
  <c r="AB79" i="6"/>
  <c r="AM79" i="6"/>
  <c r="AX79" i="6"/>
  <c r="BI79" i="6"/>
  <c r="BT79" i="6"/>
  <c r="CE79" i="6"/>
  <c r="CP79" i="6"/>
  <c r="DA79" i="6"/>
  <c r="AA79" i="6"/>
  <c r="AL79" i="6"/>
  <c r="AW79" i="6"/>
  <c r="BH79" i="6"/>
  <c r="BS79" i="6"/>
  <c r="CD79" i="6"/>
  <c r="CO79" i="6"/>
  <c r="CZ79" i="6"/>
  <c r="O79" i="6"/>
  <c r="C79" i="6" s="1"/>
  <c r="Z79" i="6"/>
  <c r="AK79" i="6"/>
  <c r="AV79" i="6"/>
  <c r="BG79" i="6"/>
  <c r="BR79" i="6"/>
  <c r="CC79" i="6"/>
  <c r="CN79" i="6"/>
  <c r="CY79" i="6"/>
  <c r="J74" i="6"/>
  <c r="H74" i="6"/>
  <c r="G74" i="6"/>
  <c r="F74" i="6"/>
  <c r="E74" i="6"/>
  <c r="J73" i="6"/>
  <c r="H73" i="6"/>
  <c r="G73" i="6"/>
  <c r="F73" i="6"/>
  <c r="E73" i="6"/>
  <c r="J70" i="6"/>
  <c r="H70" i="6"/>
  <c r="G70" i="6"/>
  <c r="F70" i="6"/>
  <c r="E70" i="6"/>
  <c r="J66" i="6"/>
  <c r="H66" i="6"/>
  <c r="G66" i="6"/>
  <c r="F66" i="6"/>
  <c r="E66" i="6"/>
  <c r="J65" i="6"/>
  <c r="H65" i="6"/>
  <c r="G65" i="6"/>
  <c r="G60" i="6" s="1"/>
  <c r="I48" i="8" s="1"/>
  <c r="F65" i="6"/>
  <c r="E65" i="6"/>
  <c r="J58" i="6"/>
  <c r="H58" i="6"/>
  <c r="G58" i="6"/>
  <c r="F58" i="6"/>
  <c r="E58" i="6"/>
  <c r="J57" i="6"/>
  <c r="H57" i="6"/>
  <c r="G57" i="6"/>
  <c r="F57" i="6"/>
  <c r="E57" i="6"/>
  <c r="J56" i="6"/>
  <c r="H56" i="6"/>
  <c r="G56" i="6"/>
  <c r="F56" i="6"/>
  <c r="E56" i="6"/>
  <c r="J54" i="6"/>
  <c r="H54" i="6"/>
  <c r="G54" i="6"/>
  <c r="F54" i="6"/>
  <c r="E54" i="6"/>
  <c r="J53" i="6"/>
  <c r="H53" i="6"/>
  <c r="G53" i="6"/>
  <c r="F53" i="6"/>
  <c r="E53" i="6"/>
  <c r="J52" i="6"/>
  <c r="H52" i="6"/>
  <c r="G52" i="6"/>
  <c r="F52" i="6"/>
  <c r="E52" i="6"/>
  <c r="J51" i="6"/>
  <c r="H51" i="6"/>
  <c r="G51" i="6"/>
  <c r="F51" i="6"/>
  <c r="E51" i="6"/>
  <c r="J50" i="6"/>
  <c r="H50" i="6"/>
  <c r="G50" i="6"/>
  <c r="F50" i="6"/>
  <c r="E50" i="6"/>
  <c r="J49" i="6"/>
  <c r="H49" i="6"/>
  <c r="H46" i="6" s="1"/>
  <c r="K47" i="8" s="1"/>
  <c r="G49" i="6"/>
  <c r="F49" i="6"/>
  <c r="E49" i="6"/>
  <c r="J44" i="6"/>
  <c r="H44" i="6"/>
  <c r="G44" i="6"/>
  <c r="F44" i="6"/>
  <c r="E44" i="6"/>
  <c r="J41" i="6"/>
  <c r="H41" i="6"/>
  <c r="G41" i="6"/>
  <c r="F41" i="6"/>
  <c r="E41" i="6"/>
  <c r="J40" i="6"/>
  <c r="H40" i="6"/>
  <c r="G40" i="6"/>
  <c r="F40" i="6"/>
  <c r="E40" i="6"/>
  <c r="J34" i="6"/>
  <c r="H34" i="6"/>
  <c r="G34" i="6"/>
  <c r="F34" i="6"/>
  <c r="E34" i="6"/>
  <c r="J33" i="6"/>
  <c r="H33" i="6"/>
  <c r="G33" i="6"/>
  <c r="F33" i="6"/>
  <c r="E33" i="6"/>
  <c r="J31" i="6"/>
  <c r="H31" i="6"/>
  <c r="G31" i="6"/>
  <c r="F31" i="6"/>
  <c r="E31" i="6"/>
  <c r="J25" i="6"/>
  <c r="H25" i="6"/>
  <c r="G25" i="6"/>
  <c r="F25" i="6"/>
  <c r="E25" i="6"/>
  <c r="D25" i="6"/>
  <c r="J24" i="6"/>
  <c r="H24" i="6"/>
  <c r="G24" i="6"/>
  <c r="F24" i="6"/>
  <c r="E24" i="6"/>
  <c r="J22" i="6"/>
  <c r="H22" i="6"/>
  <c r="G22" i="6"/>
  <c r="F22" i="6"/>
  <c r="E22" i="6"/>
  <c r="J21" i="6"/>
  <c r="H21" i="6"/>
  <c r="G21" i="6"/>
  <c r="F21" i="6"/>
  <c r="E21" i="6"/>
  <c r="J20" i="6"/>
  <c r="H20" i="6"/>
  <c r="G20" i="6"/>
  <c r="F20" i="6"/>
  <c r="E20" i="6"/>
  <c r="J14" i="6"/>
  <c r="H14" i="6"/>
  <c r="G14" i="6"/>
  <c r="F14" i="6"/>
  <c r="E14" i="6"/>
  <c r="J13" i="6"/>
  <c r="H13" i="6"/>
  <c r="G13" i="6"/>
  <c r="F13" i="6"/>
  <c r="E13" i="6"/>
  <c r="J12" i="6"/>
  <c r="H12" i="6"/>
  <c r="G12" i="6"/>
  <c r="F12" i="6"/>
  <c r="E12" i="6"/>
  <c r="J11" i="6"/>
  <c r="H11" i="6"/>
  <c r="G11" i="6"/>
  <c r="F11" i="6"/>
  <c r="E11" i="6"/>
  <c r="DF60" i="6"/>
  <c r="DF6" i="6" s="1"/>
  <c r="DD60" i="6"/>
  <c r="DC60" i="6"/>
  <c r="DB60" i="6"/>
  <c r="DA60" i="6"/>
  <c r="DA6" i="6" s="1"/>
  <c r="DF46" i="6"/>
  <c r="DD46" i="6"/>
  <c r="DC46" i="6"/>
  <c r="DB46" i="6"/>
  <c r="DB6" i="6" s="1"/>
  <c r="DA46" i="6"/>
  <c r="DF8" i="6"/>
  <c r="DD8" i="6"/>
  <c r="DC8" i="6"/>
  <c r="DC6" i="6" s="1"/>
  <c r="DB8" i="6"/>
  <c r="DA8" i="6"/>
  <c r="DD6" i="6"/>
  <c r="CU60" i="6"/>
  <c r="CU6" i="6" s="1"/>
  <c r="CS60" i="6"/>
  <c r="CR60" i="6"/>
  <c r="CQ60" i="6"/>
  <c r="CP60" i="6"/>
  <c r="CP6" i="6" s="1"/>
  <c r="CU46" i="6"/>
  <c r="CS46" i="6"/>
  <c r="CR46" i="6"/>
  <c r="CQ46" i="6"/>
  <c r="CQ6" i="6" s="1"/>
  <c r="CP46" i="6"/>
  <c r="CU8" i="6"/>
  <c r="CS8" i="6"/>
  <c r="CR8" i="6"/>
  <c r="CR6" i="6" s="1"/>
  <c r="CQ8" i="6"/>
  <c r="CP8" i="6"/>
  <c r="CS6" i="6"/>
  <c r="CJ60" i="6"/>
  <c r="CJ6" i="6" s="1"/>
  <c r="CH60" i="6"/>
  <c r="CG60" i="6"/>
  <c r="CF60" i="6"/>
  <c r="CE60" i="6"/>
  <c r="CE6" i="6" s="1"/>
  <c r="CJ46" i="6"/>
  <c r="CH46" i="6"/>
  <c r="CG46" i="6"/>
  <c r="CF46" i="6"/>
  <c r="CF6" i="6" s="1"/>
  <c r="CE46" i="6"/>
  <c r="CJ8" i="6"/>
  <c r="CH8" i="6"/>
  <c r="CG8" i="6"/>
  <c r="CG6" i="6" s="1"/>
  <c r="CF8" i="6"/>
  <c r="CE8" i="6"/>
  <c r="CH6" i="6"/>
  <c r="BY60" i="6"/>
  <c r="BY6" i="6" s="1"/>
  <c r="BW60" i="6"/>
  <c r="BV60" i="6"/>
  <c r="BU60" i="6"/>
  <c r="BT60" i="6"/>
  <c r="BT6" i="6" s="1"/>
  <c r="BY46" i="6"/>
  <c r="BW46" i="6"/>
  <c r="BV46" i="6"/>
  <c r="BU46" i="6"/>
  <c r="BU6" i="6" s="1"/>
  <c r="BT46" i="6"/>
  <c r="BY8" i="6"/>
  <c r="BW8" i="6"/>
  <c r="BV8" i="6"/>
  <c r="BV6" i="6" s="1"/>
  <c r="BU8" i="6"/>
  <c r="BT8" i="6"/>
  <c r="BW6" i="6"/>
  <c r="BN60" i="6"/>
  <c r="BN6" i="6" s="1"/>
  <c r="BL60" i="6"/>
  <c r="BK60" i="6"/>
  <c r="BJ60" i="6"/>
  <c r="BI60" i="6"/>
  <c r="BI6" i="6" s="1"/>
  <c r="BN46" i="6"/>
  <c r="BL46" i="6"/>
  <c r="BK46" i="6"/>
  <c r="BJ46" i="6"/>
  <c r="BJ6" i="6" s="1"/>
  <c r="BI46" i="6"/>
  <c r="BN8" i="6"/>
  <c r="BL8" i="6"/>
  <c r="BK8" i="6"/>
  <c r="BK6" i="6" s="1"/>
  <c r="BJ8" i="6"/>
  <c r="BI8" i="6"/>
  <c r="BL6" i="6"/>
  <c r="BC60" i="6"/>
  <c r="BC6" i="6" s="1"/>
  <c r="BA60" i="6"/>
  <c r="AZ60" i="6"/>
  <c r="AY60" i="6"/>
  <c r="AX60" i="6"/>
  <c r="AX6" i="6" s="1"/>
  <c r="BC46" i="6"/>
  <c r="BA46" i="6"/>
  <c r="AZ46" i="6"/>
  <c r="AY46" i="6"/>
  <c r="AY6" i="6" s="1"/>
  <c r="AX46" i="6"/>
  <c r="BC8" i="6"/>
  <c r="BA8" i="6"/>
  <c r="AZ8" i="6"/>
  <c r="AZ6" i="6" s="1"/>
  <c r="AY8" i="6"/>
  <c r="AX8" i="6"/>
  <c r="BA6" i="6"/>
  <c r="AR60" i="6"/>
  <c r="AR6" i="6" s="1"/>
  <c r="AP60" i="6"/>
  <c r="AO60" i="6"/>
  <c r="AN60" i="6"/>
  <c r="AM60" i="6"/>
  <c r="AM6" i="6" s="1"/>
  <c r="AR46" i="6"/>
  <c r="AP46" i="6"/>
  <c r="AO46" i="6"/>
  <c r="AN46" i="6"/>
  <c r="AN6" i="6" s="1"/>
  <c r="AM46" i="6"/>
  <c r="AR8" i="6"/>
  <c r="AP8" i="6"/>
  <c r="AO8" i="6"/>
  <c r="AO6" i="6" s="1"/>
  <c r="AN8" i="6"/>
  <c r="AM8" i="6"/>
  <c r="AP6" i="6"/>
  <c r="AG60" i="6"/>
  <c r="AG6" i="6" s="1"/>
  <c r="AE60" i="6"/>
  <c r="AD60" i="6"/>
  <c r="AC60" i="6"/>
  <c r="AB60" i="6"/>
  <c r="AB6" i="6" s="1"/>
  <c r="AG46" i="6"/>
  <c r="AE46" i="6"/>
  <c r="AD46" i="6"/>
  <c r="AC46" i="6"/>
  <c r="AC6" i="6" s="1"/>
  <c r="AB46" i="6"/>
  <c r="AG8" i="6"/>
  <c r="AE8" i="6"/>
  <c r="AD8" i="6"/>
  <c r="AD6" i="6" s="1"/>
  <c r="AC8" i="6"/>
  <c r="AB8" i="6"/>
  <c r="AE6" i="6"/>
  <c r="V83" i="5"/>
  <c r="J83" i="5" s="1"/>
  <c r="DF83" i="5"/>
  <c r="T83" i="5"/>
  <c r="DD83" i="5"/>
  <c r="BW83" i="5"/>
  <c r="S83" i="5"/>
  <c r="G83" i="5" s="1"/>
  <c r="DC83" i="5"/>
  <c r="R83" i="5"/>
  <c r="F83" i="5" s="1"/>
  <c r="DB83" i="5"/>
  <c r="Q83" i="5"/>
  <c r="DA83" i="5"/>
  <c r="CZ83" i="5"/>
  <c r="BS83" i="5"/>
  <c r="AA83" i="5"/>
  <c r="AL83" i="5"/>
  <c r="AW83" i="5"/>
  <c r="BH83" i="5"/>
  <c r="CD83" i="5"/>
  <c r="CO83" i="5"/>
  <c r="V60" i="6"/>
  <c r="T60" i="6"/>
  <c r="S60" i="6"/>
  <c r="R60" i="6"/>
  <c r="Q60" i="6"/>
  <c r="V46" i="6"/>
  <c r="U46" i="6"/>
  <c r="T46" i="6"/>
  <c r="S46" i="6"/>
  <c r="R46" i="6"/>
  <c r="Q46" i="6"/>
  <c r="V8" i="6"/>
  <c r="V6" i="6" s="1"/>
  <c r="T8" i="6"/>
  <c r="T6" i="6" s="1"/>
  <c r="S8" i="6"/>
  <c r="R8" i="6"/>
  <c r="Q8" i="6"/>
  <c r="S6" i="6"/>
  <c r="C8" i="6"/>
  <c r="C6" i="6" s="1"/>
  <c r="C46" i="6"/>
  <c r="C60" i="6"/>
  <c r="C76" i="5"/>
  <c r="C74" i="5"/>
  <c r="C71" i="5"/>
  <c r="C82" i="5"/>
  <c r="C81" i="5"/>
  <c r="C80" i="5"/>
  <c r="C79" i="5"/>
  <c r="C78" i="5"/>
  <c r="C73" i="5"/>
  <c r="C68" i="5" s="1"/>
  <c r="C70" i="5"/>
  <c r="C64" i="5"/>
  <c r="C66" i="5"/>
  <c r="C62" i="5"/>
  <c r="C57" i="5" s="1"/>
  <c r="C61" i="5"/>
  <c r="C60" i="5"/>
  <c r="C59" i="5"/>
  <c r="C55" i="5"/>
  <c r="C54" i="5"/>
  <c r="C51" i="5"/>
  <c r="C50" i="5"/>
  <c r="C49" i="5"/>
  <c r="C52" i="5"/>
  <c r="C46" i="5"/>
  <c r="C44" i="5"/>
  <c r="C42" i="5"/>
  <c r="C41" i="5"/>
  <c r="C40" i="5"/>
  <c r="C39" i="5"/>
  <c r="C38" i="5"/>
  <c r="C37" i="5"/>
  <c r="C31" i="5"/>
  <c r="C29" i="5"/>
  <c r="C28" i="5"/>
  <c r="C27" i="5"/>
  <c r="C25" i="5"/>
  <c r="C22" i="5"/>
  <c r="C21" i="5"/>
  <c r="C20" i="5"/>
  <c r="C19" i="5"/>
  <c r="C17" i="5"/>
  <c r="C16" i="5"/>
  <c r="C15" i="5"/>
  <c r="C14" i="5"/>
  <c r="C13" i="5"/>
  <c r="C12" i="5"/>
  <c r="C11" i="5"/>
  <c r="C8" i="5" s="1"/>
  <c r="C6" i="5" s="1"/>
  <c r="C10" i="5"/>
  <c r="CY8" i="5"/>
  <c r="CN8" i="5"/>
  <c r="CC8" i="5"/>
  <c r="BR8" i="5"/>
  <c r="BG8" i="5"/>
  <c r="AV8" i="5"/>
  <c r="AK8" i="5"/>
  <c r="Z8" i="5"/>
  <c r="O8" i="5"/>
  <c r="CY8" i="4"/>
  <c r="CY6" i="4" s="1"/>
  <c r="R8" i="8" s="1"/>
  <c r="CN8" i="4"/>
  <c r="CN6" i="4"/>
  <c r="P8" i="8" s="1"/>
  <c r="CC8" i="4"/>
  <c r="CC6" i="4" s="1"/>
  <c r="N8" i="8" s="1"/>
  <c r="BR8" i="4"/>
  <c r="BR6" i="4"/>
  <c r="L8" i="8" s="1"/>
  <c r="BG8" i="4"/>
  <c r="BG6" i="4" s="1"/>
  <c r="J8" i="8" s="1"/>
  <c r="AV8" i="4"/>
  <c r="AV6" i="4"/>
  <c r="H8" i="8" s="1"/>
  <c r="AK8" i="4"/>
  <c r="AK6" i="4" s="1"/>
  <c r="F8" i="8" s="1"/>
  <c r="Z8" i="4"/>
  <c r="Z6" i="4"/>
  <c r="D8" i="8" s="1"/>
  <c r="O8" i="4"/>
  <c r="O6" i="4" s="1"/>
  <c r="B8" i="8" s="1"/>
  <c r="C35" i="5"/>
  <c r="J31" i="5"/>
  <c r="H31" i="5"/>
  <c r="G31" i="5"/>
  <c r="F31" i="5"/>
  <c r="E31" i="5"/>
  <c r="J76" i="5"/>
  <c r="H76" i="5"/>
  <c r="G76" i="5"/>
  <c r="F76" i="5"/>
  <c r="E76" i="5"/>
  <c r="J74" i="5"/>
  <c r="H74" i="5"/>
  <c r="G74" i="5"/>
  <c r="F74" i="5"/>
  <c r="E74" i="5"/>
  <c r="J71" i="5"/>
  <c r="H71" i="5"/>
  <c r="G71" i="5"/>
  <c r="F71" i="5"/>
  <c r="E71" i="5"/>
  <c r="J64" i="5"/>
  <c r="H64" i="5"/>
  <c r="G64" i="5"/>
  <c r="F64" i="5"/>
  <c r="E64" i="5"/>
  <c r="J52" i="5"/>
  <c r="H52" i="5"/>
  <c r="G52" i="5"/>
  <c r="F52" i="5"/>
  <c r="E52" i="5"/>
  <c r="J46" i="5"/>
  <c r="H46" i="5"/>
  <c r="G46" i="5"/>
  <c r="F46" i="5"/>
  <c r="E46" i="5"/>
  <c r="J44" i="5"/>
  <c r="H44" i="5"/>
  <c r="G44" i="5"/>
  <c r="F44" i="5"/>
  <c r="E44" i="5"/>
  <c r="J42" i="5"/>
  <c r="H42" i="5"/>
  <c r="G42" i="5"/>
  <c r="F42" i="5"/>
  <c r="E42" i="5"/>
  <c r="J25" i="5"/>
  <c r="H25" i="5"/>
  <c r="G25" i="5"/>
  <c r="F25" i="5"/>
  <c r="E25" i="5"/>
  <c r="J22" i="5"/>
  <c r="H22" i="5"/>
  <c r="G22" i="5"/>
  <c r="F22" i="5"/>
  <c r="E22" i="5"/>
  <c r="J17" i="5"/>
  <c r="H17" i="5"/>
  <c r="G17" i="5"/>
  <c r="F17" i="5"/>
  <c r="E17" i="5"/>
  <c r="O83" i="5"/>
  <c r="C83" i="5" s="1"/>
  <c r="Z83" i="5"/>
  <c r="AK83" i="5"/>
  <c r="AV83" i="5"/>
  <c r="BG83" i="5"/>
  <c r="BR83" i="5"/>
  <c r="CC83" i="5"/>
  <c r="CN83" i="5"/>
  <c r="CY83" i="5"/>
  <c r="J81" i="5"/>
  <c r="H81" i="5"/>
  <c r="G81" i="5"/>
  <c r="F81" i="5"/>
  <c r="E81" i="5"/>
  <c r="J80" i="5"/>
  <c r="H80" i="5"/>
  <c r="G80" i="5"/>
  <c r="F80" i="5"/>
  <c r="E80" i="5"/>
  <c r="J79" i="5"/>
  <c r="H79" i="5"/>
  <c r="G79" i="5"/>
  <c r="F79" i="5"/>
  <c r="E79" i="5"/>
  <c r="J78" i="5"/>
  <c r="H78" i="5"/>
  <c r="G78" i="5"/>
  <c r="F78" i="5"/>
  <c r="E78" i="5"/>
  <c r="J73" i="5"/>
  <c r="H73" i="5"/>
  <c r="G73" i="5"/>
  <c r="F73" i="5"/>
  <c r="E73" i="5"/>
  <c r="J66" i="5"/>
  <c r="H66" i="5"/>
  <c r="G66" i="5"/>
  <c r="F66" i="5"/>
  <c r="E66" i="5"/>
  <c r="J62" i="5"/>
  <c r="H62" i="5"/>
  <c r="G62" i="5"/>
  <c r="F62" i="5"/>
  <c r="E62" i="5"/>
  <c r="J61" i="5"/>
  <c r="H61" i="5"/>
  <c r="G61" i="5"/>
  <c r="F61" i="5"/>
  <c r="E61" i="5"/>
  <c r="J60" i="5"/>
  <c r="H60" i="5"/>
  <c r="G60" i="5"/>
  <c r="F60" i="5"/>
  <c r="E60" i="5"/>
  <c r="J55" i="5"/>
  <c r="G55" i="5"/>
  <c r="F55" i="5"/>
  <c r="E55" i="5"/>
  <c r="J54" i="5"/>
  <c r="H54" i="5"/>
  <c r="G54" i="5"/>
  <c r="F54" i="5"/>
  <c r="E54" i="5"/>
  <c r="J51" i="5"/>
  <c r="H51" i="5"/>
  <c r="G51" i="5"/>
  <c r="F51" i="5"/>
  <c r="E51" i="5"/>
  <c r="J50" i="5"/>
  <c r="H50" i="5"/>
  <c r="G50" i="5"/>
  <c r="F50" i="5"/>
  <c r="E50" i="5"/>
  <c r="J49" i="5"/>
  <c r="H49" i="5"/>
  <c r="G49" i="5"/>
  <c r="F49" i="5"/>
  <c r="E49" i="5"/>
  <c r="J41" i="5"/>
  <c r="H41" i="5"/>
  <c r="G41" i="5"/>
  <c r="F41" i="5"/>
  <c r="E41" i="5"/>
  <c r="J40" i="5"/>
  <c r="H40" i="5"/>
  <c r="G40" i="5"/>
  <c r="F40" i="5"/>
  <c r="E40" i="5"/>
  <c r="J39" i="5"/>
  <c r="H39" i="5"/>
  <c r="G39" i="5"/>
  <c r="F39" i="5"/>
  <c r="E39" i="5"/>
  <c r="J38" i="5"/>
  <c r="H38" i="5"/>
  <c r="G38" i="5"/>
  <c r="G35" i="5" s="1"/>
  <c r="I37" i="8" s="1"/>
  <c r="F38" i="5"/>
  <c r="E38" i="5"/>
  <c r="J29" i="5"/>
  <c r="H29" i="5"/>
  <c r="G29" i="5"/>
  <c r="F29" i="5"/>
  <c r="E29" i="5"/>
  <c r="J28" i="5"/>
  <c r="H28" i="5"/>
  <c r="G28" i="5"/>
  <c r="F28" i="5"/>
  <c r="E28" i="5"/>
  <c r="J27" i="5"/>
  <c r="H27" i="5"/>
  <c r="G27" i="5"/>
  <c r="F27" i="5"/>
  <c r="E27" i="5"/>
  <c r="J21" i="5"/>
  <c r="H21" i="5"/>
  <c r="G21" i="5"/>
  <c r="F21" i="5"/>
  <c r="E21" i="5"/>
  <c r="J20" i="5"/>
  <c r="H20" i="5"/>
  <c r="G20" i="5"/>
  <c r="F20" i="5"/>
  <c r="E20" i="5"/>
  <c r="J19" i="5"/>
  <c r="H19" i="5"/>
  <c r="G19" i="5"/>
  <c r="F19" i="5"/>
  <c r="E19" i="5"/>
  <c r="J16" i="5"/>
  <c r="H16" i="5"/>
  <c r="G16" i="5"/>
  <c r="F16" i="5"/>
  <c r="E16" i="5"/>
  <c r="J15" i="5"/>
  <c r="H15" i="5"/>
  <c r="G15" i="5"/>
  <c r="F15" i="5"/>
  <c r="E15" i="5"/>
  <c r="J14" i="5"/>
  <c r="H14" i="5"/>
  <c r="G14" i="5"/>
  <c r="F14" i="5"/>
  <c r="E14" i="5"/>
  <c r="J13" i="5"/>
  <c r="H13" i="5"/>
  <c r="G13" i="5"/>
  <c r="F13" i="5"/>
  <c r="E13" i="5"/>
  <c r="J12" i="5"/>
  <c r="H12" i="5"/>
  <c r="G12" i="5"/>
  <c r="F12" i="5"/>
  <c r="E12" i="5"/>
  <c r="J11" i="5"/>
  <c r="H11" i="5"/>
  <c r="G11" i="5"/>
  <c r="F11" i="5"/>
  <c r="E11" i="5"/>
  <c r="DS7" i="5"/>
  <c r="EA7" i="5"/>
  <c r="DS11" i="5"/>
  <c r="EA11" i="5" s="1"/>
  <c r="DS12" i="5"/>
  <c r="EA12" i="5"/>
  <c r="DS18" i="5"/>
  <c r="EA18" i="5" s="1"/>
  <c r="DS35" i="5"/>
  <c r="EA35" i="5" s="1"/>
  <c r="DS37" i="5"/>
  <c r="EA37" i="5" s="1"/>
  <c r="DU37" i="5" s="1"/>
  <c r="DS44" i="5"/>
  <c r="DW44" i="5" s="1"/>
  <c r="DS45" i="5"/>
  <c r="EA45" i="5" s="1"/>
  <c r="DU45" i="5" s="1"/>
  <c r="DS46" i="5"/>
  <c r="DY46" i="5" s="1"/>
  <c r="EI51" i="5"/>
  <c r="N38" i="8" s="1"/>
  <c r="DS67" i="5"/>
  <c r="EA67" i="5"/>
  <c r="DS70" i="5"/>
  <c r="EA70" i="5" s="1"/>
  <c r="DS72" i="5"/>
  <c r="EA72" i="5"/>
  <c r="DU72" i="5" s="1"/>
  <c r="DS73" i="5"/>
  <c r="EA73" i="5" s="1"/>
  <c r="DS74" i="5"/>
  <c r="EA74" i="5"/>
  <c r="DS75" i="5"/>
  <c r="EA75" i="5" s="1"/>
  <c r="DU75" i="5" s="1"/>
  <c r="DS6" i="5"/>
  <c r="DV6" i="5" s="1"/>
  <c r="DY6" i="5"/>
  <c r="DW7" i="5"/>
  <c r="DY7" i="5"/>
  <c r="DZ7" i="5"/>
  <c r="DS8" i="5"/>
  <c r="DV8" i="5" s="1"/>
  <c r="DY8" i="5"/>
  <c r="DS9" i="5"/>
  <c r="DV9" i="5" s="1"/>
  <c r="DW9" i="5"/>
  <c r="DY9" i="5"/>
  <c r="DS10" i="5"/>
  <c r="DV10" i="5"/>
  <c r="DZ10" i="5" s="1"/>
  <c r="DW10" i="5"/>
  <c r="DY10" i="5"/>
  <c r="DW11" i="5"/>
  <c r="DZ11" i="5" s="1"/>
  <c r="DY11" i="5"/>
  <c r="DW12" i="5"/>
  <c r="DY12" i="5"/>
  <c r="DU12" i="5" s="1"/>
  <c r="DS13" i="5"/>
  <c r="DY13" i="5" s="1"/>
  <c r="DS15" i="5"/>
  <c r="DY15" i="5" s="1"/>
  <c r="DS16" i="5"/>
  <c r="DY16" i="5" s="1"/>
  <c r="DS17" i="5"/>
  <c r="DV17" i="5"/>
  <c r="DU17" i="5" s="1"/>
  <c r="DW17" i="5"/>
  <c r="DY17" i="5"/>
  <c r="DW18" i="5"/>
  <c r="DZ18" i="5" s="1"/>
  <c r="DY18" i="5"/>
  <c r="DS21" i="5"/>
  <c r="DY21" i="5"/>
  <c r="DZ21" i="5" s="1"/>
  <c r="DS23" i="5"/>
  <c r="DY23" i="5" s="1"/>
  <c r="DS24" i="5"/>
  <c r="DY24" i="5" s="1"/>
  <c r="DS25" i="5"/>
  <c r="DY25" i="5" s="1"/>
  <c r="DS27" i="5"/>
  <c r="DY27" i="5"/>
  <c r="DZ27" i="5" s="1"/>
  <c r="DS32" i="5"/>
  <c r="DY32" i="5"/>
  <c r="DU32" i="5" s="1"/>
  <c r="DS33" i="5"/>
  <c r="DY33" i="5" s="1"/>
  <c r="DS34" i="5"/>
  <c r="DY34" i="5" s="1"/>
  <c r="DW35" i="5"/>
  <c r="DS36" i="5"/>
  <c r="DY36" i="5"/>
  <c r="DU36" i="5" s="1"/>
  <c r="DW37" i="5"/>
  <c r="DY37" i="5"/>
  <c r="DZ37" i="5"/>
  <c r="DS39" i="5"/>
  <c r="DY39" i="5" s="1"/>
  <c r="DS41" i="5"/>
  <c r="DY41" i="5" s="1"/>
  <c r="DY44" i="5"/>
  <c r="DW45" i="5"/>
  <c r="DY45" i="5"/>
  <c r="DZ45" i="5"/>
  <c r="DS47" i="5"/>
  <c r="DY47" i="5" s="1"/>
  <c r="DS49" i="5"/>
  <c r="DY49" i="5"/>
  <c r="DU49" i="5" s="1"/>
  <c r="DS50" i="5"/>
  <c r="DY50" i="5" s="1"/>
  <c r="DS53" i="5"/>
  <c r="DY53" i="5" s="1"/>
  <c r="DS54" i="5"/>
  <c r="DY54" i="5" s="1"/>
  <c r="DS55" i="5"/>
  <c r="DY55" i="5"/>
  <c r="DU55" i="5" s="1"/>
  <c r="DS56" i="5"/>
  <c r="DY56" i="5" s="1"/>
  <c r="DS58" i="5"/>
  <c r="DY58" i="5" s="1"/>
  <c r="DS60" i="5"/>
  <c r="DY60" i="5" s="1"/>
  <c r="DS63" i="5"/>
  <c r="DY63" i="5" s="1"/>
  <c r="DS64" i="5"/>
  <c r="DY64" i="5"/>
  <c r="DZ64" i="5" s="1"/>
  <c r="DS66" i="5"/>
  <c r="DY66" i="5" s="1"/>
  <c r="DW67" i="5"/>
  <c r="EE61" i="5" s="1"/>
  <c r="F39" i="8" s="1"/>
  <c r="DY67" i="5"/>
  <c r="DW70" i="5"/>
  <c r="DZ70" i="5" s="1"/>
  <c r="DY70" i="5"/>
  <c r="DS71" i="5"/>
  <c r="DY71" i="5"/>
  <c r="DZ71" i="5" s="1"/>
  <c r="DW72" i="5"/>
  <c r="DY72" i="5"/>
  <c r="DZ72" i="5"/>
  <c r="DW73" i="5"/>
  <c r="DU73" i="5" s="1"/>
  <c r="DY73" i="5"/>
  <c r="DW74" i="5"/>
  <c r="DZ74" i="5" s="1"/>
  <c r="DY74" i="5"/>
  <c r="DW75" i="5"/>
  <c r="DY75" i="5"/>
  <c r="DZ75" i="5" s="1"/>
  <c r="EF4" i="5"/>
  <c r="H36" i="8" s="1"/>
  <c r="EF51" i="5"/>
  <c r="H38" i="8" s="1"/>
  <c r="EF61" i="5"/>
  <c r="H39" i="8" s="1"/>
  <c r="EE51" i="5"/>
  <c r="F38" i="8" s="1"/>
  <c r="ED51" i="5"/>
  <c r="D38" i="8" s="1"/>
  <c r="ED61" i="5"/>
  <c r="D39" i="8" s="1"/>
  <c r="DU10" i="5"/>
  <c r="DU21" i="5"/>
  <c r="DU27" i="5"/>
  <c r="DU64" i="5"/>
  <c r="DU71" i="5"/>
  <c r="DX76" i="5"/>
  <c r="DS14" i="5"/>
  <c r="DS19" i="5"/>
  <c r="DS20" i="5"/>
  <c r="DS22" i="5"/>
  <c r="DS26" i="5"/>
  <c r="DS28" i="5"/>
  <c r="DS29" i="5"/>
  <c r="DS30" i="5"/>
  <c r="DS31" i="5"/>
  <c r="DS38" i="5"/>
  <c r="DS40" i="5"/>
  <c r="DS42" i="5"/>
  <c r="DS43" i="5"/>
  <c r="DS48" i="5"/>
  <c r="DS51" i="5"/>
  <c r="DS52" i="5"/>
  <c r="DS57" i="5"/>
  <c r="DS59" i="5"/>
  <c r="DS61" i="5"/>
  <c r="DS62" i="5"/>
  <c r="DS65" i="5"/>
  <c r="DS68" i="5"/>
  <c r="DS69" i="5"/>
  <c r="DR76" i="5"/>
  <c r="DQ76" i="5"/>
  <c r="DP76" i="5"/>
  <c r="DO76" i="5"/>
  <c r="DN76" i="5"/>
  <c r="DM76" i="5"/>
  <c r="DL76" i="5"/>
  <c r="DK76" i="5"/>
  <c r="DJ76" i="5"/>
  <c r="DF68" i="5"/>
  <c r="DD68" i="5"/>
  <c r="DC68" i="5"/>
  <c r="DB68" i="5"/>
  <c r="DA68" i="5"/>
  <c r="CY68" i="5"/>
  <c r="DF57" i="5"/>
  <c r="DD57" i="5"/>
  <c r="DC57" i="5"/>
  <c r="DB57" i="5"/>
  <c r="DA57" i="5"/>
  <c r="CY57" i="5"/>
  <c r="DF35" i="5"/>
  <c r="DD35" i="5"/>
  <c r="DD6" i="5" s="1"/>
  <c r="DC35" i="5"/>
  <c r="DB35" i="5"/>
  <c r="DA35" i="5"/>
  <c r="CY35" i="5"/>
  <c r="DF8" i="5"/>
  <c r="DF6" i="5" s="1"/>
  <c r="DD8" i="5"/>
  <c r="DC8" i="5"/>
  <c r="DB8" i="5"/>
  <c r="DB6" i="5" s="1"/>
  <c r="DA8" i="5"/>
  <c r="DA6" i="5" s="1"/>
  <c r="DC6" i="5"/>
  <c r="CU83" i="5"/>
  <c r="CS83" i="5"/>
  <c r="CR83" i="5"/>
  <c r="CQ83" i="5"/>
  <c r="CP83" i="5"/>
  <c r="CU68" i="5"/>
  <c r="CS68" i="5"/>
  <c r="CR68" i="5"/>
  <c r="CQ68" i="5"/>
  <c r="CP68" i="5"/>
  <c r="CN68" i="5"/>
  <c r="CU57" i="5"/>
  <c r="CS57" i="5"/>
  <c r="CR57" i="5"/>
  <c r="CQ57" i="5"/>
  <c r="CP57" i="5"/>
  <c r="CN57" i="5"/>
  <c r="CU35" i="5"/>
  <c r="CU6" i="5" s="1"/>
  <c r="CS35" i="5"/>
  <c r="CR35" i="5"/>
  <c r="CQ35" i="5"/>
  <c r="CP35" i="5"/>
  <c r="CP6" i="5" s="1"/>
  <c r="CN35" i="5"/>
  <c r="CU8" i="5"/>
  <c r="CS8" i="5"/>
  <c r="CR8" i="5"/>
  <c r="CR6" i="5" s="1"/>
  <c r="CQ8" i="5"/>
  <c r="CQ6" i="5" s="1"/>
  <c r="CP8" i="5"/>
  <c r="CS6" i="5"/>
  <c r="CJ83" i="5"/>
  <c r="CH83" i="5"/>
  <c r="CG83" i="5"/>
  <c r="CF83" i="5"/>
  <c r="CE83" i="5"/>
  <c r="CJ68" i="5"/>
  <c r="CH68" i="5"/>
  <c r="CG68" i="5"/>
  <c r="CF68" i="5"/>
  <c r="CE68" i="5"/>
  <c r="CC68" i="5"/>
  <c r="CJ57" i="5"/>
  <c r="CH57" i="5"/>
  <c r="CG57" i="5"/>
  <c r="CF57" i="5"/>
  <c r="CE57" i="5"/>
  <c r="CC57" i="5"/>
  <c r="CJ35" i="5"/>
  <c r="CH35" i="5"/>
  <c r="CG35" i="5"/>
  <c r="CF35" i="5"/>
  <c r="CF6" i="5" s="1"/>
  <c r="CE35" i="5"/>
  <c r="CC35" i="5"/>
  <c r="CJ8" i="5"/>
  <c r="CH8" i="5"/>
  <c r="CH6" i="5" s="1"/>
  <c r="CG8" i="5"/>
  <c r="CG6" i="5" s="1"/>
  <c r="CF8" i="5"/>
  <c r="CE8" i="5"/>
  <c r="CJ6" i="5"/>
  <c r="CE6" i="5"/>
  <c r="BY83" i="5"/>
  <c r="BV83" i="5"/>
  <c r="BU83" i="5"/>
  <c r="BT83" i="5"/>
  <c r="BY68" i="5"/>
  <c r="BW68" i="5"/>
  <c r="BV68" i="5"/>
  <c r="BU68" i="5"/>
  <c r="BT68" i="5"/>
  <c r="BR68" i="5"/>
  <c r="BY57" i="5"/>
  <c r="BW57" i="5"/>
  <c r="BV57" i="5"/>
  <c r="BU57" i="5"/>
  <c r="BT57" i="5"/>
  <c r="BR57" i="5"/>
  <c r="BY35" i="5"/>
  <c r="BW35" i="5"/>
  <c r="BV35" i="5"/>
  <c r="BU35" i="5"/>
  <c r="BU6" i="5" s="1"/>
  <c r="BT35" i="5"/>
  <c r="BR35" i="5"/>
  <c r="BY8" i="5"/>
  <c r="BW8" i="5"/>
  <c r="BW6" i="5" s="1"/>
  <c r="BV8" i="5"/>
  <c r="BV6" i="5" s="1"/>
  <c r="BU8" i="5"/>
  <c r="BT8" i="5"/>
  <c r="BY6" i="5"/>
  <c r="BT6" i="5"/>
  <c r="BN83" i="5"/>
  <c r="BL83" i="5"/>
  <c r="BK83" i="5"/>
  <c r="BJ83" i="5"/>
  <c r="BI83" i="5"/>
  <c r="BN68" i="5"/>
  <c r="BL68" i="5"/>
  <c r="BK68" i="5"/>
  <c r="BJ68" i="5"/>
  <c r="BI68" i="5"/>
  <c r="BG68" i="5"/>
  <c r="BN57" i="5"/>
  <c r="BL57" i="5"/>
  <c r="BK57" i="5"/>
  <c r="BJ57" i="5"/>
  <c r="BI57" i="5"/>
  <c r="BG57" i="5"/>
  <c r="BN35" i="5"/>
  <c r="BL35" i="5"/>
  <c r="BK35" i="5"/>
  <c r="BK6" i="5" s="1"/>
  <c r="BJ35" i="5"/>
  <c r="BI35" i="5"/>
  <c r="BG35" i="5"/>
  <c r="BN8" i="5"/>
  <c r="BN6" i="5" s="1"/>
  <c r="BL8" i="5"/>
  <c r="BL6" i="5" s="1"/>
  <c r="BK8" i="5"/>
  <c r="BJ8" i="5"/>
  <c r="BI8" i="5"/>
  <c r="BI6" i="5" s="1"/>
  <c r="BJ6" i="5"/>
  <c r="BC83" i="5"/>
  <c r="BA83" i="5"/>
  <c r="AZ83" i="5"/>
  <c r="AY83" i="5"/>
  <c r="AX83" i="5"/>
  <c r="BC68" i="5"/>
  <c r="BA68" i="5"/>
  <c r="AZ68" i="5"/>
  <c r="AY68" i="5"/>
  <c r="AX68" i="5"/>
  <c r="AV68" i="5"/>
  <c r="BC57" i="5"/>
  <c r="BA57" i="5"/>
  <c r="AZ57" i="5"/>
  <c r="AY57" i="5"/>
  <c r="AX57" i="5"/>
  <c r="AV57" i="5"/>
  <c r="BC35" i="5"/>
  <c r="BA35" i="5"/>
  <c r="AZ35" i="5"/>
  <c r="AY35" i="5"/>
  <c r="AX35" i="5"/>
  <c r="AV35" i="5"/>
  <c r="BC8" i="5"/>
  <c r="BC6" i="5" s="1"/>
  <c r="BA8" i="5"/>
  <c r="BA6" i="5" s="1"/>
  <c r="AZ8" i="5"/>
  <c r="AY8" i="5"/>
  <c r="AY6" i="5" s="1"/>
  <c r="AX8" i="5"/>
  <c r="AX6" i="5" s="1"/>
  <c r="AZ6" i="5"/>
  <c r="AR83" i="5"/>
  <c r="AP83" i="5"/>
  <c r="AO83" i="5"/>
  <c r="AN83" i="5"/>
  <c r="AM83" i="5"/>
  <c r="AR68" i="5"/>
  <c r="AP68" i="5"/>
  <c r="AO68" i="5"/>
  <c r="AN68" i="5"/>
  <c r="AM68" i="5"/>
  <c r="AK68" i="5"/>
  <c r="AR57" i="5"/>
  <c r="AP57" i="5"/>
  <c r="AO57" i="5"/>
  <c r="AN57" i="5"/>
  <c r="AM57" i="5"/>
  <c r="AR35" i="5"/>
  <c r="AP35" i="5"/>
  <c r="AP6" i="5" s="1"/>
  <c r="AO35" i="5"/>
  <c r="AN35" i="5"/>
  <c r="AM35" i="5"/>
  <c r="AK35" i="5"/>
  <c r="AR8" i="5"/>
  <c r="AR6" i="5" s="1"/>
  <c r="AP8" i="5"/>
  <c r="AO8" i="5"/>
  <c r="AN8" i="5"/>
  <c r="AN6" i="5" s="1"/>
  <c r="AM8" i="5"/>
  <c r="AM6" i="5" s="1"/>
  <c r="AO6" i="5"/>
  <c r="AG83" i="5"/>
  <c r="AE83" i="5"/>
  <c r="AD83" i="5"/>
  <c r="AC83" i="5"/>
  <c r="AB83" i="5"/>
  <c r="AG68" i="5"/>
  <c r="AE68" i="5"/>
  <c r="AD68" i="5"/>
  <c r="AC68" i="5"/>
  <c r="AB68" i="5"/>
  <c r="Z68" i="5"/>
  <c r="AG57" i="5"/>
  <c r="AE57" i="5"/>
  <c r="AD57" i="5"/>
  <c r="AC57" i="5"/>
  <c r="AB57" i="5"/>
  <c r="AG35" i="5"/>
  <c r="AE35" i="5"/>
  <c r="AE6" i="5" s="1"/>
  <c r="AD35" i="5"/>
  <c r="AC35" i="5"/>
  <c r="AB35" i="5"/>
  <c r="Z35" i="5"/>
  <c r="AG8" i="5"/>
  <c r="AG6" i="5" s="1"/>
  <c r="AE8" i="5"/>
  <c r="AD8" i="5"/>
  <c r="AC8" i="5"/>
  <c r="AC6" i="5" s="1"/>
  <c r="AB8" i="5"/>
  <c r="AB6" i="5" s="1"/>
  <c r="AD6" i="5"/>
  <c r="U11" i="5"/>
  <c r="I11" i="5" s="1"/>
  <c r="U12" i="5"/>
  <c r="I12" i="5" s="1"/>
  <c r="U13" i="5"/>
  <c r="I13" i="5" s="1"/>
  <c r="U14" i="5"/>
  <c r="I14" i="5" s="1"/>
  <c r="U15" i="5"/>
  <c r="I15" i="5" s="1"/>
  <c r="U16" i="5"/>
  <c r="I16" i="5" s="1"/>
  <c r="U17" i="5"/>
  <c r="I17" i="5" s="1"/>
  <c r="U19" i="5"/>
  <c r="I19" i="5" s="1"/>
  <c r="U20" i="5"/>
  <c r="I20" i="5" s="1"/>
  <c r="U21" i="5"/>
  <c r="I21" i="5" s="1"/>
  <c r="U22" i="5"/>
  <c r="I22" i="5" s="1"/>
  <c r="U25" i="5"/>
  <c r="I25" i="5" s="1"/>
  <c r="U27" i="5"/>
  <c r="I27" i="5" s="1"/>
  <c r="U28" i="5"/>
  <c r="I28" i="5" s="1"/>
  <c r="U29" i="5"/>
  <c r="I29" i="5" s="1"/>
  <c r="U31" i="5"/>
  <c r="I31" i="5" s="1"/>
  <c r="U38" i="5"/>
  <c r="I38" i="5" s="1"/>
  <c r="U39" i="5"/>
  <c r="I39" i="5" s="1"/>
  <c r="U40" i="5"/>
  <c r="I40" i="5" s="1"/>
  <c r="U41" i="5"/>
  <c r="I41" i="5" s="1"/>
  <c r="U42" i="5"/>
  <c r="I42" i="5" s="1"/>
  <c r="U44" i="5"/>
  <c r="I44" i="5" s="1"/>
  <c r="U46" i="5"/>
  <c r="I46" i="5" s="1"/>
  <c r="U49" i="5"/>
  <c r="I49" i="5" s="1"/>
  <c r="U50" i="5"/>
  <c r="I50" i="5" s="1"/>
  <c r="U51" i="5"/>
  <c r="I51" i="5" s="1"/>
  <c r="U52" i="5"/>
  <c r="I52" i="5" s="1"/>
  <c r="U54" i="5"/>
  <c r="I54" i="5" s="1"/>
  <c r="U55" i="5"/>
  <c r="I55" i="5" s="1"/>
  <c r="U60" i="5"/>
  <c r="I60" i="5" s="1"/>
  <c r="U61" i="5"/>
  <c r="I61" i="5" s="1"/>
  <c r="U62" i="5"/>
  <c r="I62" i="5" s="1"/>
  <c r="U64" i="5"/>
  <c r="I64" i="5" s="1"/>
  <c r="U66" i="5"/>
  <c r="I66" i="5" s="1"/>
  <c r="U71" i="5"/>
  <c r="I71" i="5" s="1"/>
  <c r="U73" i="5"/>
  <c r="I73" i="5" s="1"/>
  <c r="U74" i="5"/>
  <c r="I74" i="5" s="1"/>
  <c r="U76" i="5"/>
  <c r="I76" i="5" s="1"/>
  <c r="U78" i="5"/>
  <c r="I78" i="5" s="1"/>
  <c r="U79" i="5"/>
  <c r="I79" i="5" s="1"/>
  <c r="U80" i="5"/>
  <c r="I80" i="5" s="1"/>
  <c r="U81" i="5"/>
  <c r="I81" i="5" s="1"/>
  <c r="P13" i="5"/>
  <c r="D13" i="5" s="1"/>
  <c r="P14" i="5"/>
  <c r="D14" i="5" s="1"/>
  <c r="P15" i="5"/>
  <c r="D15" i="5" s="1"/>
  <c r="P19" i="5"/>
  <c r="D19" i="5" s="1"/>
  <c r="P20" i="5"/>
  <c r="D20" i="5" s="1"/>
  <c r="P22" i="5"/>
  <c r="D22" i="5" s="1"/>
  <c r="P25" i="5"/>
  <c r="D25" i="5" s="1"/>
  <c r="P27" i="5"/>
  <c r="D27" i="5" s="1"/>
  <c r="P29" i="5"/>
  <c r="D29" i="5" s="1"/>
  <c r="P31" i="5"/>
  <c r="D31" i="5" s="1"/>
  <c r="P38" i="5"/>
  <c r="P40" i="5"/>
  <c r="D40" i="5" s="1"/>
  <c r="P41" i="5"/>
  <c r="D41" i="5" s="1"/>
  <c r="P42" i="5"/>
  <c r="D42" i="5" s="1"/>
  <c r="P46" i="5"/>
  <c r="D46" i="5" s="1"/>
  <c r="P49" i="5"/>
  <c r="D49" i="5" s="1"/>
  <c r="P50" i="5"/>
  <c r="D50" i="5" s="1"/>
  <c r="P52" i="5"/>
  <c r="D52" i="5" s="1"/>
  <c r="P54" i="5"/>
  <c r="D54" i="5" s="1"/>
  <c r="P55" i="5"/>
  <c r="D55" i="5" s="1"/>
  <c r="P61" i="5"/>
  <c r="D61" i="5" s="1"/>
  <c r="P62" i="5"/>
  <c r="D62" i="5" s="1"/>
  <c r="P64" i="5"/>
  <c r="D64" i="5" s="1"/>
  <c r="P71" i="5"/>
  <c r="P74" i="5"/>
  <c r="D74" i="5" s="1"/>
  <c r="P78" i="5"/>
  <c r="D78" i="5" s="1"/>
  <c r="V8" i="5"/>
  <c r="V35" i="5"/>
  <c r="V6" i="5" s="1"/>
  <c r="V57" i="5"/>
  <c r="V68" i="5"/>
  <c r="T8" i="5"/>
  <c r="T35" i="5"/>
  <c r="T57" i="5"/>
  <c r="T68" i="5"/>
  <c r="S8" i="5"/>
  <c r="S35" i="5"/>
  <c r="S6" i="5" s="1"/>
  <c r="S57" i="5"/>
  <c r="S68" i="5"/>
  <c r="R8" i="5"/>
  <c r="R35" i="5"/>
  <c r="R57" i="5"/>
  <c r="R68" i="5"/>
  <c r="Q8" i="5"/>
  <c r="Q6" i="5" s="1"/>
  <c r="Q35" i="5"/>
  <c r="Q57" i="5"/>
  <c r="Q68" i="5"/>
  <c r="O68" i="5"/>
  <c r="O57" i="5"/>
  <c r="O35" i="5"/>
  <c r="DF34" i="4"/>
  <c r="DD34" i="4"/>
  <c r="DC34" i="4"/>
  <c r="DB34" i="4"/>
  <c r="DA34" i="4"/>
  <c r="CZ34" i="4"/>
  <c r="CY34" i="4"/>
  <c r="CU34" i="4"/>
  <c r="CS34" i="4"/>
  <c r="CR34" i="4"/>
  <c r="CQ34" i="4"/>
  <c r="CP34" i="4"/>
  <c r="CO34" i="4"/>
  <c r="CN34" i="4"/>
  <c r="CJ34" i="4"/>
  <c r="CH34" i="4"/>
  <c r="CG34" i="4"/>
  <c r="CF34" i="4"/>
  <c r="CE34" i="4"/>
  <c r="CD34" i="4"/>
  <c r="CC34" i="4"/>
  <c r="BY34" i="4"/>
  <c r="BW34" i="4"/>
  <c r="BV34" i="4"/>
  <c r="BU34" i="4"/>
  <c r="BT34" i="4"/>
  <c r="BS34" i="4"/>
  <c r="BR34" i="4"/>
  <c r="BN34" i="4"/>
  <c r="BL34" i="4"/>
  <c r="BK34" i="4"/>
  <c r="BJ34" i="4"/>
  <c r="BI34" i="4"/>
  <c r="BH34" i="4"/>
  <c r="BG34" i="4"/>
  <c r="BC34" i="4"/>
  <c r="BA34" i="4"/>
  <c r="AZ34" i="4"/>
  <c r="AY34" i="4"/>
  <c r="AX34" i="4"/>
  <c r="AW34" i="4"/>
  <c r="AV34" i="4"/>
  <c r="AR34" i="4"/>
  <c r="AP34" i="4"/>
  <c r="AO34" i="4"/>
  <c r="AN34" i="4"/>
  <c r="AM34" i="4"/>
  <c r="AL34" i="4"/>
  <c r="AK34" i="4"/>
  <c r="AG34" i="4"/>
  <c r="AE34" i="4"/>
  <c r="AD34" i="4"/>
  <c r="AC34" i="4"/>
  <c r="AB34" i="4"/>
  <c r="AA34" i="4"/>
  <c r="Z34" i="4"/>
  <c r="V34" i="4"/>
  <c r="T34" i="4"/>
  <c r="S34" i="4"/>
  <c r="R34" i="4"/>
  <c r="Q34" i="4"/>
  <c r="O34" i="4"/>
  <c r="V76" i="3"/>
  <c r="J76" i="3" s="1"/>
  <c r="T76" i="3"/>
  <c r="H76" i="3" s="1"/>
  <c r="S76" i="3"/>
  <c r="R76" i="3"/>
  <c r="F76" i="3" s="1"/>
  <c r="Q76" i="3"/>
  <c r="AB76" i="3"/>
  <c r="AA76" i="3"/>
  <c r="AL76" i="3"/>
  <c r="AW76" i="3"/>
  <c r="BH76" i="3"/>
  <c r="BS76" i="3"/>
  <c r="CD76" i="3"/>
  <c r="CO76" i="3"/>
  <c r="CZ76" i="3"/>
  <c r="DF76" i="3"/>
  <c r="DD76" i="3"/>
  <c r="DC76" i="3"/>
  <c r="DB76" i="3"/>
  <c r="DA76" i="3"/>
  <c r="CY76" i="3"/>
  <c r="CU76" i="3"/>
  <c r="CS76" i="3"/>
  <c r="CR76" i="3"/>
  <c r="CQ76" i="3"/>
  <c r="CP76" i="3"/>
  <c r="CN76" i="3"/>
  <c r="CJ76" i="3"/>
  <c r="CH76" i="3"/>
  <c r="CG76" i="3"/>
  <c r="CF76" i="3"/>
  <c r="CE76" i="3"/>
  <c r="CC76" i="3"/>
  <c r="BY76" i="3"/>
  <c r="BW76" i="3"/>
  <c r="BV76" i="3"/>
  <c r="BU76" i="3"/>
  <c r="BT76" i="3"/>
  <c r="BR76" i="3"/>
  <c r="BN76" i="3"/>
  <c r="BL76" i="3"/>
  <c r="BK76" i="3"/>
  <c r="BJ76" i="3"/>
  <c r="BI76" i="3"/>
  <c r="BG76" i="3"/>
  <c r="BC76" i="3"/>
  <c r="BA76" i="3"/>
  <c r="AZ76" i="3"/>
  <c r="AY76" i="3"/>
  <c r="AX76" i="3"/>
  <c r="AV76" i="3"/>
  <c r="AR76" i="3"/>
  <c r="AP76" i="3"/>
  <c r="AO76" i="3"/>
  <c r="AN76" i="3"/>
  <c r="AM76" i="3"/>
  <c r="AK76" i="3"/>
  <c r="AG76" i="3"/>
  <c r="AE76" i="3"/>
  <c r="AD76" i="3"/>
  <c r="G76" i="3" s="1"/>
  <c r="AC76" i="3"/>
  <c r="Z76" i="3"/>
  <c r="O76" i="3"/>
  <c r="AK48" i="3"/>
  <c r="C76" i="3"/>
  <c r="DF43" i="2"/>
  <c r="DD43" i="2"/>
  <c r="DC43" i="2"/>
  <c r="DB43" i="2"/>
  <c r="DA43" i="2"/>
  <c r="CZ43" i="2"/>
  <c r="CY43" i="2"/>
  <c r="CU43" i="2"/>
  <c r="CS43" i="2"/>
  <c r="CR43" i="2"/>
  <c r="CQ43" i="2"/>
  <c r="CP43" i="2"/>
  <c r="CO43" i="2"/>
  <c r="CN43" i="2"/>
  <c r="CJ43" i="2"/>
  <c r="CH43" i="2"/>
  <c r="CG43" i="2"/>
  <c r="CF43" i="2"/>
  <c r="CE43" i="2"/>
  <c r="CD43" i="2"/>
  <c r="CC43" i="2"/>
  <c r="BY43" i="2"/>
  <c r="BW43" i="2"/>
  <c r="BV43" i="2"/>
  <c r="BU43" i="2"/>
  <c r="BT43" i="2"/>
  <c r="BS43" i="2"/>
  <c r="BR43" i="2"/>
  <c r="BN43" i="2"/>
  <c r="BL43" i="2"/>
  <c r="BK43" i="2"/>
  <c r="BJ43" i="2"/>
  <c r="BI43" i="2"/>
  <c r="BH43" i="2"/>
  <c r="BG43" i="2"/>
  <c r="BC43" i="2"/>
  <c r="BA43" i="2"/>
  <c r="AZ43" i="2"/>
  <c r="AY43" i="2"/>
  <c r="F43" i="2" s="1"/>
  <c r="AX43" i="2"/>
  <c r="AW43" i="2"/>
  <c r="AV43" i="2"/>
  <c r="AR43" i="2"/>
  <c r="AP43" i="2"/>
  <c r="AO43" i="2"/>
  <c r="AN43" i="2"/>
  <c r="AM43" i="2"/>
  <c r="AL43" i="2"/>
  <c r="AK43" i="2"/>
  <c r="AG43" i="2"/>
  <c r="AE43" i="2"/>
  <c r="AD43" i="2"/>
  <c r="AC43" i="2"/>
  <c r="AB43" i="2"/>
  <c r="AA43" i="2"/>
  <c r="Z43" i="2"/>
  <c r="V43" i="2"/>
  <c r="T43" i="2"/>
  <c r="S43" i="2"/>
  <c r="G43" i="2" s="1"/>
  <c r="R43" i="2"/>
  <c r="Q43" i="2"/>
  <c r="J43" i="2"/>
  <c r="DF8" i="1"/>
  <c r="DD8" i="1"/>
  <c r="DC8" i="1"/>
  <c r="DB8" i="1"/>
  <c r="DA8" i="1"/>
  <c r="CU8" i="1"/>
  <c r="CS8" i="1"/>
  <c r="CR8" i="1"/>
  <c r="CQ8" i="1"/>
  <c r="CP8" i="1"/>
  <c r="CJ8" i="1"/>
  <c r="CH8" i="1"/>
  <c r="CG8" i="1"/>
  <c r="CF8" i="1"/>
  <c r="CE8" i="1"/>
  <c r="BY8" i="1"/>
  <c r="BW8" i="1"/>
  <c r="BV8" i="1"/>
  <c r="BU8" i="1"/>
  <c r="BT8" i="1"/>
  <c r="BN8" i="1"/>
  <c r="BL8" i="1"/>
  <c r="BK8" i="1"/>
  <c r="BJ8" i="1"/>
  <c r="BI8" i="1"/>
  <c r="BA8" i="1"/>
  <c r="AZ8" i="1"/>
  <c r="AY8" i="1"/>
  <c r="AX8" i="1"/>
  <c r="AR8" i="1"/>
  <c r="AP8" i="1"/>
  <c r="AO8" i="1"/>
  <c r="AN8" i="1"/>
  <c r="AM8" i="1"/>
  <c r="AG8" i="1"/>
  <c r="AE8" i="1"/>
  <c r="AD8" i="1"/>
  <c r="AC8" i="1"/>
  <c r="AB8" i="1"/>
  <c r="V8" i="1"/>
  <c r="T8" i="1"/>
  <c r="S8" i="1"/>
  <c r="R8" i="1"/>
  <c r="Q8" i="1"/>
  <c r="O43" i="2"/>
  <c r="C43" i="2" s="1"/>
  <c r="C34" i="4"/>
  <c r="M33" i="4"/>
  <c r="M32" i="4"/>
  <c r="M31" i="4"/>
  <c r="M30" i="4"/>
  <c r="M28" i="4"/>
  <c r="M27" i="4"/>
  <c r="M26" i="4"/>
  <c r="M25" i="4"/>
  <c r="M24" i="4"/>
  <c r="M23" i="4"/>
  <c r="M22" i="4"/>
  <c r="M20" i="4"/>
  <c r="M19" i="4"/>
  <c r="M18" i="4"/>
  <c r="M17" i="4"/>
  <c r="M16" i="4"/>
  <c r="M15" i="4"/>
  <c r="M14" i="4"/>
  <c r="M13" i="4"/>
  <c r="M12" i="4"/>
  <c r="M11" i="4"/>
  <c r="M10" i="4"/>
  <c r="J33" i="4"/>
  <c r="H33" i="4"/>
  <c r="G33" i="4"/>
  <c r="E33" i="4"/>
  <c r="J32" i="4"/>
  <c r="H32" i="4"/>
  <c r="G32" i="4"/>
  <c r="E32" i="4"/>
  <c r="J31" i="4"/>
  <c r="H31" i="4"/>
  <c r="G31" i="4"/>
  <c r="E31" i="4"/>
  <c r="J30" i="4"/>
  <c r="H30" i="4"/>
  <c r="G30" i="4"/>
  <c r="E30" i="4"/>
  <c r="J28" i="4"/>
  <c r="H28" i="4"/>
  <c r="G28" i="4"/>
  <c r="E28" i="4"/>
  <c r="J27" i="4"/>
  <c r="H27" i="4"/>
  <c r="G27" i="4"/>
  <c r="E27" i="4"/>
  <c r="J24" i="4"/>
  <c r="H24" i="4"/>
  <c r="G24" i="4"/>
  <c r="E24" i="4"/>
  <c r="J15" i="4"/>
  <c r="H15" i="4"/>
  <c r="G15" i="4"/>
  <c r="E15" i="4"/>
  <c r="J14" i="4"/>
  <c r="H14" i="4"/>
  <c r="G14" i="4"/>
  <c r="E14" i="4"/>
  <c r="J18" i="4"/>
  <c r="H18" i="4"/>
  <c r="G18" i="4"/>
  <c r="E18" i="4"/>
  <c r="J25" i="4"/>
  <c r="H25" i="4"/>
  <c r="G25" i="4"/>
  <c r="E25" i="4"/>
  <c r="J22" i="4"/>
  <c r="H22" i="4"/>
  <c r="G22" i="4"/>
  <c r="E22" i="4"/>
  <c r="J16" i="4"/>
  <c r="H16" i="4"/>
  <c r="G16" i="4"/>
  <c r="E16" i="4"/>
  <c r="J12" i="4"/>
  <c r="H12" i="4"/>
  <c r="G12" i="4"/>
  <c r="G8" i="4" s="1"/>
  <c r="E12" i="4"/>
  <c r="E8" i="4" s="1"/>
  <c r="DF8" i="4"/>
  <c r="DD8" i="4"/>
  <c r="DC8" i="4"/>
  <c r="DC6" i="4" s="1"/>
  <c r="DB8" i="4"/>
  <c r="DB6" i="4" s="1"/>
  <c r="DA8" i="4"/>
  <c r="DF6" i="4"/>
  <c r="DD6" i="4"/>
  <c r="DA6" i="4"/>
  <c r="CU8" i="4"/>
  <c r="CU6" i="4" s="1"/>
  <c r="CS8" i="4"/>
  <c r="CS6" i="4" s="1"/>
  <c r="CR8" i="4"/>
  <c r="CQ8" i="4"/>
  <c r="CP8" i="4"/>
  <c r="CP6" i="4" s="1"/>
  <c r="CR6" i="4"/>
  <c r="CQ6" i="4"/>
  <c r="CJ8" i="4"/>
  <c r="CH8" i="4"/>
  <c r="CG8" i="4"/>
  <c r="CG6" i="4" s="1"/>
  <c r="CF8" i="4"/>
  <c r="CF6" i="4" s="1"/>
  <c r="CE8" i="4"/>
  <c r="CJ6" i="4"/>
  <c r="CH6" i="4"/>
  <c r="CE6" i="4"/>
  <c r="BY8" i="4"/>
  <c r="BY6" i="4" s="1"/>
  <c r="BW8" i="4"/>
  <c r="BW6" i="4" s="1"/>
  <c r="BV8" i="4"/>
  <c r="BU8" i="4"/>
  <c r="BT8" i="4"/>
  <c r="BT6" i="4" s="1"/>
  <c r="BV6" i="4"/>
  <c r="BU6" i="4"/>
  <c r="BN8" i="4"/>
  <c r="BL8" i="4"/>
  <c r="BK8" i="4"/>
  <c r="BK6" i="4" s="1"/>
  <c r="BJ8" i="4"/>
  <c r="BJ6" i="4" s="1"/>
  <c r="BI8" i="4"/>
  <c r="BN6" i="4"/>
  <c r="BL6" i="4"/>
  <c r="BI6" i="4"/>
  <c r="BC8" i="4"/>
  <c r="BC6" i="4" s="1"/>
  <c r="BA8" i="4"/>
  <c r="BA6" i="4" s="1"/>
  <c r="AZ8" i="4"/>
  <c r="AY8" i="4"/>
  <c r="AX8" i="4"/>
  <c r="AX6" i="4" s="1"/>
  <c r="AZ6" i="4"/>
  <c r="AY6" i="4"/>
  <c r="AR8" i="4"/>
  <c r="AP8" i="4"/>
  <c r="AO8" i="4"/>
  <c r="AO6" i="4" s="1"/>
  <c r="AN8" i="4"/>
  <c r="AN6" i="4" s="1"/>
  <c r="AM8" i="4"/>
  <c r="AR6" i="4"/>
  <c r="AP6" i="4"/>
  <c r="AM6" i="4"/>
  <c r="AG8" i="4"/>
  <c r="AG6" i="4" s="1"/>
  <c r="AE8" i="4"/>
  <c r="AE6" i="4" s="1"/>
  <c r="AD8" i="4"/>
  <c r="AC8" i="4"/>
  <c r="AB8" i="4"/>
  <c r="AB6" i="4" s="1"/>
  <c r="AD6" i="4"/>
  <c r="AC6" i="4"/>
  <c r="V8" i="4"/>
  <c r="V6" i="4"/>
  <c r="T8" i="4"/>
  <c r="T6" i="4" s="1"/>
  <c r="S8" i="4"/>
  <c r="S6" i="4" s="1"/>
  <c r="R8" i="4"/>
  <c r="R6" i="4"/>
  <c r="Q8" i="4"/>
  <c r="Q6" i="4" s="1"/>
  <c r="Z68" i="3"/>
  <c r="DC6" i="3"/>
  <c r="BK6" i="3"/>
  <c r="AB8" i="3"/>
  <c r="AB6" i="3" s="1"/>
  <c r="V8" i="3"/>
  <c r="V68" i="3"/>
  <c r="T8" i="3"/>
  <c r="T68" i="3"/>
  <c r="S8" i="3"/>
  <c r="S68" i="3"/>
  <c r="R8" i="3"/>
  <c r="R68" i="3"/>
  <c r="Q8" i="3"/>
  <c r="Q68" i="3"/>
  <c r="Q6" i="3" s="1"/>
  <c r="C50" i="3"/>
  <c r="C48" i="3" s="1"/>
  <c r="B27" i="8" s="1"/>
  <c r="C75" i="3"/>
  <c r="CG6" i="2"/>
  <c r="CU6" i="2"/>
  <c r="CP6" i="2"/>
  <c r="BK6" i="2"/>
  <c r="BC6" i="2"/>
  <c r="BA6" i="2"/>
  <c r="AX6" i="2"/>
  <c r="BR6" i="2"/>
  <c r="L5" i="8" s="1"/>
  <c r="AG6" i="2"/>
  <c r="AB6" i="2"/>
  <c r="V8" i="2"/>
  <c r="V6" i="2"/>
  <c r="T8" i="2"/>
  <c r="T6" i="2" s="1"/>
  <c r="S8" i="2"/>
  <c r="S6" i="2" s="1"/>
  <c r="R8" i="2"/>
  <c r="R6" i="2" s="1"/>
  <c r="Q8" i="2"/>
  <c r="Q6" i="2" s="1"/>
  <c r="J60" i="3"/>
  <c r="H60" i="3"/>
  <c r="G60" i="3"/>
  <c r="F60" i="3"/>
  <c r="E60" i="3"/>
  <c r="J56" i="3"/>
  <c r="H56" i="3"/>
  <c r="G56" i="3"/>
  <c r="F56" i="3"/>
  <c r="E56" i="3"/>
  <c r="J53" i="3"/>
  <c r="H53" i="3"/>
  <c r="G53" i="3"/>
  <c r="F53" i="3"/>
  <c r="E53" i="3"/>
  <c r="M75" i="3"/>
  <c r="M74" i="3"/>
  <c r="M72" i="3"/>
  <c r="M71" i="3"/>
  <c r="M70" i="3"/>
  <c r="M66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6" i="3"/>
  <c r="M4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8" i="3"/>
  <c r="M27" i="3"/>
  <c r="M26" i="3"/>
  <c r="M24" i="3"/>
  <c r="M23" i="3"/>
  <c r="M22" i="3"/>
  <c r="M21" i="3"/>
  <c r="M20" i="3"/>
  <c r="M19" i="3"/>
  <c r="M18" i="3"/>
  <c r="M17" i="3"/>
  <c r="M16" i="3"/>
  <c r="M14" i="3"/>
  <c r="M13" i="3"/>
  <c r="M12" i="3"/>
  <c r="M11" i="3"/>
  <c r="M10" i="3"/>
  <c r="J74" i="3"/>
  <c r="H74" i="3"/>
  <c r="G74" i="3"/>
  <c r="F74" i="3"/>
  <c r="E74" i="3"/>
  <c r="J72" i="3"/>
  <c r="H72" i="3"/>
  <c r="G72" i="3"/>
  <c r="F72" i="3"/>
  <c r="E72" i="3"/>
  <c r="J71" i="3"/>
  <c r="H71" i="3"/>
  <c r="G71" i="3"/>
  <c r="F71" i="3"/>
  <c r="E71" i="3"/>
  <c r="J70" i="3"/>
  <c r="J68" i="3" s="1"/>
  <c r="O28" i="8" s="1"/>
  <c r="H70" i="3"/>
  <c r="G70" i="3"/>
  <c r="F70" i="3"/>
  <c r="E70" i="3"/>
  <c r="E68" i="3" s="1"/>
  <c r="E28" i="8" s="1"/>
  <c r="J66" i="3"/>
  <c r="H66" i="3"/>
  <c r="G66" i="3"/>
  <c r="F66" i="3"/>
  <c r="E66" i="3"/>
  <c r="J64" i="3"/>
  <c r="H64" i="3"/>
  <c r="G64" i="3"/>
  <c r="F64" i="3"/>
  <c r="E64" i="3"/>
  <c r="J59" i="3"/>
  <c r="H59" i="3"/>
  <c r="G59" i="3"/>
  <c r="F59" i="3"/>
  <c r="E59" i="3"/>
  <c r="J58" i="3"/>
  <c r="H58" i="3"/>
  <c r="G58" i="3"/>
  <c r="F58" i="3"/>
  <c r="E58" i="3"/>
  <c r="J52" i="3"/>
  <c r="H52" i="3"/>
  <c r="G52" i="3"/>
  <c r="F52" i="3"/>
  <c r="E52" i="3"/>
  <c r="J51" i="3"/>
  <c r="H51" i="3"/>
  <c r="G51" i="3"/>
  <c r="G48" i="3" s="1"/>
  <c r="I27" i="8" s="1"/>
  <c r="F51" i="3"/>
  <c r="E51" i="3"/>
  <c r="J50" i="3"/>
  <c r="J48" i="3" s="1"/>
  <c r="O27" i="8" s="1"/>
  <c r="H50" i="3"/>
  <c r="G50" i="3"/>
  <c r="F50" i="3"/>
  <c r="E50" i="3"/>
  <c r="E48" i="3" s="1"/>
  <c r="E27" i="8" s="1"/>
  <c r="J42" i="3"/>
  <c r="H42" i="3"/>
  <c r="G42" i="3"/>
  <c r="F42" i="3"/>
  <c r="E42" i="3"/>
  <c r="J41" i="3"/>
  <c r="H41" i="3"/>
  <c r="G41" i="3"/>
  <c r="F41" i="3"/>
  <c r="E41" i="3"/>
  <c r="J46" i="3"/>
  <c r="H46" i="3"/>
  <c r="G46" i="3"/>
  <c r="F46" i="3"/>
  <c r="E46" i="3"/>
  <c r="J45" i="3"/>
  <c r="H45" i="3"/>
  <c r="G45" i="3"/>
  <c r="F45" i="3"/>
  <c r="E45" i="3"/>
  <c r="J39" i="3"/>
  <c r="H39" i="3"/>
  <c r="G39" i="3"/>
  <c r="F39" i="3"/>
  <c r="E39" i="3"/>
  <c r="J37" i="3"/>
  <c r="H37" i="3"/>
  <c r="G37" i="3"/>
  <c r="F37" i="3"/>
  <c r="E37" i="3"/>
  <c r="J35" i="3"/>
  <c r="H35" i="3"/>
  <c r="G35" i="3"/>
  <c r="F35" i="3"/>
  <c r="E35" i="3"/>
  <c r="J33" i="3"/>
  <c r="H33" i="3"/>
  <c r="G33" i="3"/>
  <c r="F33" i="3"/>
  <c r="E33" i="3"/>
  <c r="J31" i="3"/>
  <c r="H31" i="3"/>
  <c r="G31" i="3"/>
  <c r="F31" i="3"/>
  <c r="E31" i="3"/>
  <c r="J30" i="3"/>
  <c r="H30" i="3"/>
  <c r="G30" i="3"/>
  <c r="F30" i="3"/>
  <c r="E30" i="3"/>
  <c r="J28" i="3"/>
  <c r="H28" i="3"/>
  <c r="G28" i="3"/>
  <c r="F28" i="3"/>
  <c r="E28" i="3"/>
  <c r="J26" i="3"/>
  <c r="H26" i="3"/>
  <c r="G26" i="3"/>
  <c r="F26" i="3"/>
  <c r="E26" i="3"/>
  <c r="J24" i="3"/>
  <c r="H24" i="3"/>
  <c r="G24" i="3"/>
  <c r="F24" i="3"/>
  <c r="E24" i="3"/>
  <c r="J23" i="3"/>
  <c r="H23" i="3"/>
  <c r="G23" i="3"/>
  <c r="F23" i="3"/>
  <c r="E23" i="3"/>
  <c r="J22" i="3"/>
  <c r="H22" i="3"/>
  <c r="G22" i="3"/>
  <c r="F22" i="3"/>
  <c r="E22" i="3"/>
  <c r="J21" i="3"/>
  <c r="H21" i="3"/>
  <c r="G21" i="3"/>
  <c r="F21" i="3"/>
  <c r="E21" i="3"/>
  <c r="J20" i="3"/>
  <c r="H20" i="3"/>
  <c r="G20" i="3"/>
  <c r="F20" i="3"/>
  <c r="E20" i="3"/>
  <c r="J19" i="3"/>
  <c r="H19" i="3"/>
  <c r="G19" i="3"/>
  <c r="F19" i="3"/>
  <c r="E19" i="3"/>
  <c r="J18" i="3"/>
  <c r="H18" i="3"/>
  <c r="G18" i="3"/>
  <c r="F18" i="3"/>
  <c r="E18" i="3"/>
  <c r="J17" i="3"/>
  <c r="H17" i="3"/>
  <c r="G17" i="3"/>
  <c r="F17" i="3"/>
  <c r="E17" i="3"/>
  <c r="J16" i="3"/>
  <c r="H16" i="3"/>
  <c r="G16" i="3"/>
  <c r="F16" i="3"/>
  <c r="E16" i="3"/>
  <c r="J14" i="3"/>
  <c r="H14" i="3"/>
  <c r="G14" i="3"/>
  <c r="F14" i="3"/>
  <c r="E14" i="3"/>
  <c r="J13" i="3"/>
  <c r="H13" i="3"/>
  <c r="G13" i="3"/>
  <c r="F13" i="3"/>
  <c r="E13" i="3"/>
  <c r="J12" i="3"/>
  <c r="H12" i="3"/>
  <c r="G12" i="3"/>
  <c r="F12" i="3"/>
  <c r="E12" i="3"/>
  <c r="J11" i="3"/>
  <c r="H11" i="3"/>
  <c r="G11" i="3"/>
  <c r="F11" i="3"/>
  <c r="E11" i="3"/>
  <c r="C41" i="3"/>
  <c r="C45" i="3"/>
  <c r="C64" i="3"/>
  <c r="C60" i="3"/>
  <c r="C53" i="3"/>
  <c r="C46" i="3"/>
  <c r="C56" i="3"/>
  <c r="C42" i="3"/>
  <c r="C39" i="3"/>
  <c r="C37" i="3"/>
  <c r="C35" i="3"/>
  <c r="C33" i="3"/>
  <c r="C31" i="3"/>
  <c r="C26" i="3"/>
  <c r="C74" i="3"/>
  <c r="C72" i="3"/>
  <c r="C68" i="3" s="1"/>
  <c r="B28" i="8" s="1"/>
  <c r="C71" i="3"/>
  <c r="C70" i="3"/>
  <c r="C66" i="3"/>
  <c r="C59" i="3"/>
  <c r="C58" i="3"/>
  <c r="C52" i="3"/>
  <c r="C51" i="3"/>
  <c r="C30" i="3"/>
  <c r="C28" i="3"/>
  <c r="C24" i="3"/>
  <c r="C23" i="3"/>
  <c r="C22" i="3"/>
  <c r="C21" i="3"/>
  <c r="C20" i="3"/>
  <c r="C19" i="3"/>
  <c r="C18" i="3"/>
  <c r="C17" i="3"/>
  <c r="C16" i="3"/>
  <c r="C14" i="3"/>
  <c r="C13" i="3"/>
  <c r="C12" i="3"/>
  <c r="C11" i="3"/>
  <c r="C10" i="3"/>
  <c r="AV8" i="3"/>
  <c r="AV6" i="3" s="1"/>
  <c r="H6" i="8" s="1"/>
  <c r="AV48" i="3"/>
  <c r="AV68" i="3"/>
  <c r="AK68" i="3"/>
  <c r="AK8" i="3"/>
  <c r="AK6" i="3" s="1"/>
  <c r="F6" i="8" s="1"/>
  <c r="CY48" i="3"/>
  <c r="CY68" i="3"/>
  <c r="DF68" i="3"/>
  <c r="DD68" i="3"/>
  <c r="DD6" i="3" s="1"/>
  <c r="DC68" i="3"/>
  <c r="DB68" i="3"/>
  <c r="DA68" i="3"/>
  <c r="DF48" i="3"/>
  <c r="DD48" i="3"/>
  <c r="DC48" i="3"/>
  <c r="DB48" i="3"/>
  <c r="DA48" i="3"/>
  <c r="DF8" i="3"/>
  <c r="DF6" i="3" s="1"/>
  <c r="DD8" i="3"/>
  <c r="DC8" i="3"/>
  <c r="DB8" i="3"/>
  <c r="DB6" i="3" s="1"/>
  <c r="DA8" i="3"/>
  <c r="DA6" i="3" s="1"/>
  <c r="CY8" i="3"/>
  <c r="CY6" i="3" s="1"/>
  <c r="R6" i="8" s="1"/>
  <c r="CN48" i="3"/>
  <c r="CN68" i="3"/>
  <c r="CU68" i="3"/>
  <c r="CS68" i="3"/>
  <c r="CR68" i="3"/>
  <c r="CQ68" i="3"/>
  <c r="CP68" i="3"/>
  <c r="CU48" i="3"/>
  <c r="CS48" i="3"/>
  <c r="CR48" i="3"/>
  <c r="CQ48" i="3"/>
  <c r="CP48" i="3"/>
  <c r="CU8" i="3"/>
  <c r="CU6" i="3" s="1"/>
  <c r="CS8" i="3"/>
  <c r="CS6" i="3" s="1"/>
  <c r="CR8" i="3"/>
  <c r="CR6" i="3" s="1"/>
  <c r="CQ8" i="3"/>
  <c r="CQ6" i="3" s="1"/>
  <c r="CP8" i="3"/>
  <c r="CP6" i="3" s="1"/>
  <c r="CN8" i="3"/>
  <c r="CN6" i="3" s="1"/>
  <c r="P6" i="8" s="1"/>
  <c r="CC48" i="3"/>
  <c r="CC68" i="3"/>
  <c r="CJ68" i="3"/>
  <c r="CH68" i="3"/>
  <c r="CG68" i="3"/>
  <c r="CF68" i="3"/>
  <c r="CE68" i="3"/>
  <c r="CJ48" i="3"/>
  <c r="CJ6" i="3" s="1"/>
  <c r="CH48" i="3"/>
  <c r="CG48" i="3"/>
  <c r="CF48" i="3"/>
  <c r="CE48" i="3"/>
  <c r="CE6" i="3" s="1"/>
  <c r="CJ8" i="3"/>
  <c r="CH8" i="3"/>
  <c r="CH6" i="3" s="1"/>
  <c r="CG8" i="3"/>
  <c r="CG6" i="3" s="1"/>
  <c r="CF8" i="3"/>
  <c r="CF6" i="3" s="1"/>
  <c r="CE8" i="3"/>
  <c r="CC8" i="3"/>
  <c r="CC6" i="3" s="1"/>
  <c r="N6" i="8" s="1"/>
  <c r="BR48" i="3"/>
  <c r="BR68" i="3"/>
  <c r="BY68" i="3"/>
  <c r="BW68" i="3"/>
  <c r="BV68" i="3"/>
  <c r="BU68" i="3"/>
  <c r="BU6" i="3" s="1"/>
  <c r="BT68" i="3"/>
  <c r="BY48" i="3"/>
  <c r="BW48" i="3"/>
  <c r="BV48" i="3"/>
  <c r="BV6" i="3" s="1"/>
  <c r="BU48" i="3"/>
  <c r="BT48" i="3"/>
  <c r="BY8" i="3"/>
  <c r="BY6" i="3" s="1"/>
  <c r="BW8" i="3"/>
  <c r="BW6" i="3" s="1"/>
  <c r="BV8" i="3"/>
  <c r="BU8" i="3"/>
  <c r="BT8" i="3"/>
  <c r="BT6" i="3" s="1"/>
  <c r="BR8" i="3"/>
  <c r="BR6" i="3" s="1"/>
  <c r="L6" i="8" s="1"/>
  <c r="BG48" i="3"/>
  <c r="BG68" i="3"/>
  <c r="BN68" i="3"/>
  <c r="BL68" i="3"/>
  <c r="BL6" i="3" s="1"/>
  <c r="BK68" i="3"/>
  <c r="BJ68" i="3"/>
  <c r="BI68" i="3"/>
  <c r="BN48" i="3"/>
  <c r="BL48" i="3"/>
  <c r="BK48" i="3"/>
  <c r="BJ48" i="3"/>
  <c r="BI48" i="3"/>
  <c r="BN8" i="3"/>
  <c r="BN6" i="3" s="1"/>
  <c r="BL8" i="3"/>
  <c r="BK8" i="3"/>
  <c r="BJ8" i="3"/>
  <c r="BJ6" i="3" s="1"/>
  <c r="BI8" i="3"/>
  <c r="BI6" i="3" s="1"/>
  <c r="BG8" i="3"/>
  <c r="BG6" i="3" s="1"/>
  <c r="J6" i="8" s="1"/>
  <c r="BC68" i="3"/>
  <c r="BA68" i="3"/>
  <c r="BA6" i="3" s="1"/>
  <c r="AZ68" i="3"/>
  <c r="AY68" i="3"/>
  <c r="AX68" i="3"/>
  <c r="BC48" i="3"/>
  <c r="BC6" i="3" s="1"/>
  <c r="BA48" i="3"/>
  <c r="AZ48" i="3"/>
  <c r="AY48" i="3"/>
  <c r="AX48" i="3"/>
  <c r="AX6" i="3" s="1"/>
  <c r="BC8" i="3"/>
  <c r="BA8" i="3"/>
  <c r="AZ8" i="3"/>
  <c r="AZ6" i="3" s="1"/>
  <c r="AY8" i="3"/>
  <c r="AY6" i="3" s="1"/>
  <c r="AX8" i="3"/>
  <c r="O8" i="3"/>
  <c r="O48" i="3"/>
  <c r="O68" i="3"/>
  <c r="Z8" i="3"/>
  <c r="Z48" i="3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8" i="2"/>
  <c r="M27" i="2"/>
  <c r="M26" i="2"/>
  <c r="M25" i="2"/>
  <c r="M24" i="2"/>
  <c r="M23" i="2"/>
  <c r="M22" i="2"/>
  <c r="M20" i="2"/>
  <c r="M19" i="2"/>
  <c r="M18" i="2"/>
  <c r="M17" i="2"/>
  <c r="M16" i="2"/>
  <c r="M14" i="2"/>
  <c r="M13" i="2"/>
  <c r="M12" i="2"/>
  <c r="M10" i="2"/>
  <c r="J41" i="2"/>
  <c r="H41" i="2"/>
  <c r="G41" i="2"/>
  <c r="F41" i="2"/>
  <c r="E41" i="2"/>
  <c r="J39" i="2"/>
  <c r="H39" i="2"/>
  <c r="G39" i="2"/>
  <c r="F39" i="2"/>
  <c r="E39" i="2"/>
  <c r="J37" i="2"/>
  <c r="H37" i="2"/>
  <c r="G37" i="2"/>
  <c r="F37" i="2"/>
  <c r="E37" i="2"/>
  <c r="J33" i="2"/>
  <c r="H33" i="2"/>
  <c r="G33" i="2"/>
  <c r="F33" i="2"/>
  <c r="E33" i="2"/>
  <c r="J30" i="2"/>
  <c r="H30" i="2"/>
  <c r="G30" i="2"/>
  <c r="F30" i="2"/>
  <c r="E30" i="2"/>
  <c r="J27" i="2"/>
  <c r="H27" i="2"/>
  <c r="G27" i="2"/>
  <c r="F27" i="2"/>
  <c r="E27" i="2"/>
  <c r="J24" i="2"/>
  <c r="H24" i="2"/>
  <c r="G24" i="2"/>
  <c r="F24" i="2"/>
  <c r="E24" i="2"/>
  <c r="J22" i="2"/>
  <c r="H22" i="2"/>
  <c r="G22" i="2"/>
  <c r="F22" i="2"/>
  <c r="E22" i="2"/>
  <c r="J19" i="2"/>
  <c r="H19" i="2"/>
  <c r="G19" i="2"/>
  <c r="F19" i="2"/>
  <c r="E19" i="2"/>
  <c r="J18" i="2"/>
  <c r="H18" i="2"/>
  <c r="G18" i="2"/>
  <c r="F18" i="2"/>
  <c r="E18" i="2"/>
  <c r="J16" i="2"/>
  <c r="H16" i="2"/>
  <c r="G16" i="2"/>
  <c r="F16" i="2"/>
  <c r="J12" i="2"/>
  <c r="H12" i="2"/>
  <c r="G12" i="2"/>
  <c r="F12" i="2"/>
  <c r="E16" i="2"/>
  <c r="E12" i="2"/>
  <c r="C33" i="2"/>
  <c r="C24" i="2"/>
  <c r="C41" i="2"/>
  <c r="C39" i="2"/>
  <c r="C37" i="2"/>
  <c r="C30" i="2"/>
  <c r="C27" i="2"/>
  <c r="C22" i="2"/>
  <c r="C19" i="2"/>
  <c r="C36" i="2"/>
  <c r="C32" i="2"/>
  <c r="C18" i="2"/>
  <c r="C16" i="2"/>
  <c r="C12" i="2"/>
  <c r="C10" i="2"/>
  <c r="DF8" i="2"/>
  <c r="DF6" i="2" s="1"/>
  <c r="DD8" i="2"/>
  <c r="DD6" i="2" s="1"/>
  <c r="DC8" i="2"/>
  <c r="DC6" i="2" s="1"/>
  <c r="DB8" i="2"/>
  <c r="DB6" i="2" s="1"/>
  <c r="DA8" i="2"/>
  <c r="DA6" i="2" s="1"/>
  <c r="CY8" i="2"/>
  <c r="CY6" i="2" s="1"/>
  <c r="R5" i="8" s="1"/>
  <c r="CU8" i="2"/>
  <c r="CS8" i="2"/>
  <c r="CS6" i="2" s="1"/>
  <c r="CR8" i="2"/>
  <c r="CR6" i="2" s="1"/>
  <c r="CQ8" i="2"/>
  <c r="CQ6" i="2" s="1"/>
  <c r="CP8" i="2"/>
  <c r="CN8" i="2"/>
  <c r="CN6" i="2" s="1"/>
  <c r="P5" i="8" s="1"/>
  <c r="CJ8" i="2"/>
  <c r="CJ6" i="2" s="1"/>
  <c r="CH8" i="2"/>
  <c r="CH6" i="2" s="1"/>
  <c r="CG8" i="2"/>
  <c r="CF8" i="2"/>
  <c r="CF6" i="2" s="1"/>
  <c r="CE8" i="2"/>
  <c r="CE6" i="2" s="1"/>
  <c r="CC8" i="2"/>
  <c r="CC6" i="2" s="1"/>
  <c r="N5" i="8" s="1"/>
  <c r="BY8" i="2"/>
  <c r="BY6" i="2" s="1"/>
  <c r="BW8" i="2"/>
  <c r="BW6" i="2" s="1"/>
  <c r="BV8" i="2"/>
  <c r="BV6" i="2" s="1"/>
  <c r="BU8" i="2"/>
  <c r="BU6" i="2" s="1"/>
  <c r="BT8" i="2"/>
  <c r="BT6" i="2" s="1"/>
  <c r="BR8" i="2"/>
  <c r="BN8" i="2"/>
  <c r="BN6" i="2" s="1"/>
  <c r="BL8" i="2"/>
  <c r="BL6" i="2" s="1"/>
  <c r="BK8" i="2"/>
  <c r="BJ8" i="2"/>
  <c r="BJ6" i="2" s="1"/>
  <c r="BI8" i="2"/>
  <c r="BI6" i="2" s="1"/>
  <c r="BG8" i="2"/>
  <c r="BG6" i="2" s="1"/>
  <c r="J5" i="8" s="1"/>
  <c r="M81" i="1"/>
  <c r="M80" i="1"/>
  <c r="M78" i="1"/>
  <c r="M77" i="1"/>
  <c r="M76" i="1"/>
  <c r="M72" i="1"/>
  <c r="M71" i="1"/>
  <c r="M70" i="1"/>
  <c r="M69" i="1"/>
  <c r="M68" i="1"/>
  <c r="M66" i="1"/>
  <c r="M65" i="1"/>
  <c r="M64" i="1"/>
  <c r="M60" i="1"/>
  <c r="M59" i="1"/>
  <c r="M58" i="1"/>
  <c r="M57" i="1"/>
  <c r="M56" i="1"/>
  <c r="M55" i="1"/>
  <c r="M54" i="1"/>
  <c r="M52" i="1"/>
  <c r="M51" i="1"/>
  <c r="M50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9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H81" i="1"/>
  <c r="H80" i="1"/>
  <c r="H78" i="1"/>
  <c r="H77" i="1"/>
  <c r="H71" i="1"/>
  <c r="H70" i="1"/>
  <c r="H69" i="1"/>
  <c r="H68" i="1"/>
  <c r="H65" i="1"/>
  <c r="H59" i="1"/>
  <c r="H58" i="1"/>
  <c r="H54" i="1"/>
  <c r="H51" i="1"/>
  <c r="H46" i="1"/>
  <c r="H45" i="1"/>
  <c r="H44" i="1"/>
  <c r="H43" i="1"/>
  <c r="H42" i="1"/>
  <c r="H40" i="1"/>
  <c r="H38" i="1"/>
  <c r="H37" i="1"/>
  <c r="H36" i="1"/>
  <c r="H35" i="1"/>
  <c r="H33" i="1"/>
  <c r="H32" i="1"/>
  <c r="H31" i="1"/>
  <c r="H30" i="1"/>
  <c r="H26" i="1"/>
  <c r="H24" i="1"/>
  <c r="H22" i="1"/>
  <c r="H19" i="1"/>
  <c r="H18" i="1"/>
  <c r="H17" i="1"/>
  <c r="H16" i="1"/>
  <c r="H15" i="1"/>
  <c r="H14" i="1"/>
  <c r="H13" i="1"/>
  <c r="H12" i="1"/>
  <c r="G81" i="1"/>
  <c r="G80" i="1"/>
  <c r="G78" i="1"/>
  <c r="G77" i="1"/>
  <c r="G70" i="1"/>
  <c r="G69" i="1"/>
  <c r="G68" i="1"/>
  <c r="G58" i="1"/>
  <c r="G52" i="1"/>
  <c r="G51" i="1"/>
  <c r="G46" i="1"/>
  <c r="G45" i="1"/>
  <c r="G44" i="1"/>
  <c r="G43" i="1"/>
  <c r="G42" i="1"/>
  <c r="G38" i="1"/>
  <c r="G37" i="1"/>
  <c r="G36" i="1"/>
  <c r="G35" i="1"/>
  <c r="G32" i="1"/>
  <c r="G31" i="1"/>
  <c r="G30" i="1"/>
  <c r="G26" i="1"/>
  <c r="G18" i="1"/>
  <c r="G17" i="1"/>
  <c r="G16" i="1"/>
  <c r="G15" i="1"/>
  <c r="G14" i="1"/>
  <c r="G13" i="1"/>
  <c r="G71" i="1"/>
  <c r="G65" i="1"/>
  <c r="G59" i="1"/>
  <c r="G40" i="1"/>
  <c r="G33" i="1"/>
  <c r="G19" i="1"/>
  <c r="G24" i="1"/>
  <c r="G22" i="1"/>
  <c r="G54" i="1"/>
  <c r="G12" i="1"/>
  <c r="F81" i="1"/>
  <c r="F80" i="1"/>
  <c r="F78" i="1"/>
  <c r="F77" i="1"/>
  <c r="F71" i="1"/>
  <c r="F70" i="1"/>
  <c r="F69" i="1"/>
  <c r="F68" i="1"/>
  <c r="F65" i="1"/>
  <c r="F59" i="1"/>
  <c r="F58" i="1"/>
  <c r="F54" i="1"/>
  <c r="F52" i="1"/>
  <c r="F51" i="1"/>
  <c r="F46" i="1"/>
  <c r="F45" i="1"/>
  <c r="F44" i="1"/>
  <c r="F43" i="1"/>
  <c r="F42" i="1"/>
  <c r="F40" i="1"/>
  <c r="F38" i="1"/>
  <c r="F37" i="1"/>
  <c r="F36" i="1"/>
  <c r="F35" i="1"/>
  <c r="F33" i="1"/>
  <c r="F32" i="1"/>
  <c r="F31" i="1"/>
  <c r="F30" i="1"/>
  <c r="F24" i="1"/>
  <c r="F22" i="1"/>
  <c r="F26" i="1"/>
  <c r="F19" i="1"/>
  <c r="F18" i="1"/>
  <c r="F17" i="1"/>
  <c r="F16" i="1"/>
  <c r="F15" i="1"/>
  <c r="F14" i="1"/>
  <c r="F13" i="1"/>
  <c r="F12" i="1"/>
  <c r="E81" i="1"/>
  <c r="E80" i="1"/>
  <c r="E78" i="1"/>
  <c r="E77" i="1"/>
  <c r="E70" i="1"/>
  <c r="E69" i="1"/>
  <c r="E68" i="1"/>
  <c r="E58" i="1"/>
  <c r="E54" i="1"/>
  <c r="E52" i="1"/>
  <c r="E51" i="1"/>
  <c r="E46" i="1"/>
  <c r="E45" i="1"/>
  <c r="E44" i="1"/>
  <c r="E43" i="1"/>
  <c r="E42" i="1"/>
  <c r="E40" i="1"/>
  <c r="E38" i="1"/>
  <c r="E37" i="1"/>
  <c r="E36" i="1"/>
  <c r="E35" i="1"/>
  <c r="E32" i="1"/>
  <c r="E31" i="1"/>
  <c r="E30" i="1"/>
  <c r="E71" i="1"/>
  <c r="E65" i="1"/>
  <c r="E59" i="1"/>
  <c r="E33" i="1"/>
  <c r="E24" i="1"/>
  <c r="E22" i="1"/>
  <c r="E26" i="1"/>
  <c r="E19" i="1"/>
  <c r="E18" i="1"/>
  <c r="E17" i="1"/>
  <c r="E16" i="1"/>
  <c r="E15" i="1"/>
  <c r="E14" i="1"/>
  <c r="E13" i="1"/>
  <c r="E12" i="1"/>
  <c r="C10" i="1"/>
  <c r="C81" i="1"/>
  <c r="C80" i="1"/>
  <c r="C78" i="1"/>
  <c r="C77" i="1"/>
  <c r="C76" i="1"/>
  <c r="C70" i="1"/>
  <c r="C69" i="1"/>
  <c r="C68" i="1"/>
  <c r="C64" i="1"/>
  <c r="C58" i="1"/>
  <c r="C52" i="1"/>
  <c r="C51" i="1"/>
  <c r="C50" i="1"/>
  <c r="C46" i="1"/>
  <c r="C45" i="1"/>
  <c r="C44" i="1"/>
  <c r="C43" i="1"/>
  <c r="C42" i="1"/>
  <c r="C38" i="1"/>
  <c r="C37" i="1"/>
  <c r="C36" i="1"/>
  <c r="C35" i="1"/>
  <c r="C32" i="1"/>
  <c r="C31" i="1"/>
  <c r="C30" i="1"/>
  <c r="C29" i="1"/>
  <c r="C26" i="1"/>
  <c r="C54" i="1"/>
  <c r="C18" i="1"/>
  <c r="C17" i="1"/>
  <c r="C16" i="1"/>
  <c r="C15" i="1"/>
  <c r="C14" i="1"/>
  <c r="C13" i="1"/>
  <c r="C19" i="1"/>
  <c r="C12" i="1"/>
  <c r="DF74" i="1"/>
  <c r="DD74" i="1"/>
  <c r="DC74" i="1"/>
  <c r="DB74" i="1"/>
  <c r="DA74" i="1"/>
  <c r="CY74" i="1"/>
  <c r="DF62" i="1"/>
  <c r="DD62" i="1"/>
  <c r="DC62" i="1"/>
  <c r="DB62" i="1"/>
  <c r="DA62" i="1"/>
  <c r="CY62" i="1"/>
  <c r="DF48" i="1"/>
  <c r="DD48" i="1"/>
  <c r="DC48" i="1"/>
  <c r="DB48" i="1"/>
  <c r="DA48" i="1"/>
  <c r="CY48" i="1"/>
  <c r="CU74" i="1"/>
  <c r="CS74" i="1"/>
  <c r="CR74" i="1"/>
  <c r="CQ74" i="1"/>
  <c r="CP74" i="1"/>
  <c r="CN74" i="1"/>
  <c r="CU62" i="1"/>
  <c r="CS62" i="1"/>
  <c r="CR62" i="1"/>
  <c r="CQ62" i="1"/>
  <c r="CP62" i="1"/>
  <c r="CN62" i="1"/>
  <c r="CU48" i="1"/>
  <c r="CS48" i="1"/>
  <c r="CR48" i="1"/>
  <c r="CQ48" i="1"/>
  <c r="CP48" i="1"/>
  <c r="CN48" i="1"/>
  <c r="CJ74" i="1"/>
  <c r="CH74" i="1"/>
  <c r="CG74" i="1"/>
  <c r="CF74" i="1"/>
  <c r="CE74" i="1"/>
  <c r="CC74" i="1"/>
  <c r="CJ62" i="1"/>
  <c r="CH62" i="1"/>
  <c r="CG62" i="1"/>
  <c r="CF62" i="1"/>
  <c r="CE62" i="1"/>
  <c r="CC62" i="1"/>
  <c r="CJ48" i="1"/>
  <c r="CH48" i="1"/>
  <c r="CG48" i="1"/>
  <c r="CF48" i="1"/>
  <c r="CE48" i="1"/>
  <c r="CC48" i="1"/>
  <c r="BY74" i="1"/>
  <c r="BW74" i="1"/>
  <c r="BV74" i="1"/>
  <c r="BU74" i="1"/>
  <c r="BT74" i="1"/>
  <c r="BR74" i="1"/>
  <c r="BY62" i="1"/>
  <c r="BW62" i="1"/>
  <c r="BV62" i="1"/>
  <c r="BU62" i="1"/>
  <c r="BT62" i="1"/>
  <c r="BR62" i="1"/>
  <c r="BY48" i="1"/>
  <c r="BW48" i="1"/>
  <c r="BV48" i="1"/>
  <c r="BU48" i="1"/>
  <c r="BT48" i="1"/>
  <c r="BR48" i="1"/>
  <c r="BN74" i="1"/>
  <c r="BL74" i="1"/>
  <c r="BK74" i="1"/>
  <c r="BJ74" i="1"/>
  <c r="BI74" i="1"/>
  <c r="BG74" i="1"/>
  <c r="BN62" i="1"/>
  <c r="BL62" i="1"/>
  <c r="BK62" i="1"/>
  <c r="BJ62" i="1"/>
  <c r="BI62" i="1"/>
  <c r="BG62" i="1"/>
  <c r="BN48" i="1"/>
  <c r="BL48" i="1"/>
  <c r="BK48" i="1"/>
  <c r="BJ48" i="1"/>
  <c r="BI48" i="1"/>
  <c r="BG48" i="1"/>
  <c r="BA74" i="1"/>
  <c r="AZ74" i="1"/>
  <c r="AY74" i="1"/>
  <c r="AX74" i="1"/>
  <c r="AV74" i="1"/>
  <c r="BA62" i="1"/>
  <c r="AZ62" i="1"/>
  <c r="AY62" i="1"/>
  <c r="AX62" i="1"/>
  <c r="AV62" i="1"/>
  <c r="BA48" i="1"/>
  <c r="AZ48" i="1"/>
  <c r="AY48" i="1"/>
  <c r="AX48" i="1"/>
  <c r="AV48" i="1"/>
  <c r="BC8" i="2"/>
  <c r="BA8" i="2"/>
  <c r="AZ8" i="2"/>
  <c r="AZ6" i="2" s="1"/>
  <c r="AY8" i="2"/>
  <c r="AY6" i="2" s="1"/>
  <c r="AX8" i="2"/>
  <c r="AV8" i="2"/>
  <c r="AV6" i="2" s="1"/>
  <c r="H5" i="8" s="1"/>
  <c r="F48" i="3"/>
  <c r="G27" i="8" s="1"/>
  <c r="AR68" i="3"/>
  <c r="AP68" i="3"/>
  <c r="AO68" i="3"/>
  <c r="AN68" i="3"/>
  <c r="AM68" i="3"/>
  <c r="AR48" i="3"/>
  <c r="AP48" i="3"/>
  <c r="AO48" i="3"/>
  <c r="AN48" i="3"/>
  <c r="AM48" i="3"/>
  <c r="AR8" i="3"/>
  <c r="AR6" i="3" s="1"/>
  <c r="AP8" i="3"/>
  <c r="AP6" i="3" s="1"/>
  <c r="AO8" i="3"/>
  <c r="AN8" i="3"/>
  <c r="AN6" i="3" s="1"/>
  <c r="AM8" i="3"/>
  <c r="AM6" i="3" s="1"/>
  <c r="AG68" i="3"/>
  <c r="AE68" i="3"/>
  <c r="AD68" i="3"/>
  <c r="AC68" i="3"/>
  <c r="AC6" i="3" s="1"/>
  <c r="AB68" i="3"/>
  <c r="AG48" i="3"/>
  <c r="AE48" i="3"/>
  <c r="AD48" i="3"/>
  <c r="AD6" i="3" s="1"/>
  <c r="AC48" i="3"/>
  <c r="AB48" i="3"/>
  <c r="AG8" i="3"/>
  <c r="AG6" i="3" s="1"/>
  <c r="AE8" i="3"/>
  <c r="AE6" i="3" s="1"/>
  <c r="AD8" i="3"/>
  <c r="AC8" i="3"/>
  <c r="U51" i="3"/>
  <c r="I51" i="3" s="1"/>
  <c r="U50" i="3"/>
  <c r="U42" i="3"/>
  <c r="I42" i="3" s="1"/>
  <c r="U39" i="3"/>
  <c r="I39" i="3" s="1"/>
  <c r="U37" i="3"/>
  <c r="I37" i="3" s="1"/>
  <c r="U35" i="3"/>
  <c r="I35" i="3" s="1"/>
  <c r="U33" i="3"/>
  <c r="I33" i="3" s="1"/>
  <c r="U31" i="3"/>
  <c r="I31" i="3" s="1"/>
  <c r="U56" i="3"/>
  <c r="I56" i="3" s="1"/>
  <c r="U60" i="3"/>
  <c r="U53" i="3"/>
  <c r="I53" i="3" s="1"/>
  <c r="P53" i="3"/>
  <c r="D53" i="3" s="1"/>
  <c r="P50" i="3"/>
  <c r="U58" i="3"/>
  <c r="I58" i="3" s="1"/>
  <c r="P58" i="3"/>
  <c r="D58" i="3" s="1"/>
  <c r="P56" i="3"/>
  <c r="D56" i="3" s="1"/>
  <c r="P42" i="3"/>
  <c r="D42" i="3" s="1"/>
  <c r="P39" i="3"/>
  <c r="D39" i="3" s="1"/>
  <c r="P37" i="3"/>
  <c r="D37" i="3" s="1"/>
  <c r="P33" i="3"/>
  <c r="D33" i="3" s="1"/>
  <c r="P31" i="3"/>
  <c r="D31" i="3" s="1"/>
  <c r="U26" i="3"/>
  <c r="I26" i="3" s="1"/>
  <c r="P26" i="3"/>
  <c r="D26" i="3" s="1"/>
  <c r="U74" i="3"/>
  <c r="I74" i="3" s="1"/>
  <c r="P74" i="3"/>
  <c r="D74" i="3" s="1"/>
  <c r="U72" i="3"/>
  <c r="I72" i="3" s="1"/>
  <c r="P72" i="3"/>
  <c r="D72" i="3" s="1"/>
  <c r="U71" i="3"/>
  <c r="I71" i="3" s="1"/>
  <c r="P71" i="3"/>
  <c r="D71" i="3" s="1"/>
  <c r="U70" i="3"/>
  <c r="I70" i="3" s="1"/>
  <c r="P70" i="3"/>
  <c r="U66" i="3"/>
  <c r="I66" i="3" s="1"/>
  <c r="U64" i="3"/>
  <c r="I64" i="3" s="1"/>
  <c r="U59" i="3"/>
  <c r="I59" i="3" s="1"/>
  <c r="U52" i="3"/>
  <c r="U46" i="3"/>
  <c r="I46" i="3" s="1"/>
  <c r="U45" i="3"/>
  <c r="I45" i="3" s="1"/>
  <c r="U41" i="3"/>
  <c r="I41" i="3" s="1"/>
  <c r="U30" i="3"/>
  <c r="U28" i="3"/>
  <c r="I28" i="3" s="1"/>
  <c r="U24" i="3"/>
  <c r="I24" i="3" s="1"/>
  <c r="U23" i="3"/>
  <c r="I23" i="3" s="1"/>
  <c r="U22" i="3"/>
  <c r="U21" i="3"/>
  <c r="I21" i="3" s="1"/>
  <c r="U20" i="3"/>
  <c r="I20" i="3" s="1"/>
  <c r="U19" i="3"/>
  <c r="I19" i="3" s="1"/>
  <c r="U18" i="3"/>
  <c r="U17" i="3"/>
  <c r="I17" i="3" s="1"/>
  <c r="U16" i="3"/>
  <c r="I16" i="3" s="1"/>
  <c r="P66" i="3"/>
  <c r="D66" i="3" s="1"/>
  <c r="P64" i="3"/>
  <c r="D64" i="3" s="1"/>
  <c r="P46" i="3"/>
  <c r="D46" i="3" s="1"/>
  <c r="P45" i="3"/>
  <c r="D45" i="3" s="1"/>
  <c r="P28" i="3"/>
  <c r="D28" i="3" s="1"/>
  <c r="P20" i="3"/>
  <c r="D20" i="3" s="1"/>
  <c r="P17" i="3"/>
  <c r="D17" i="3" s="1"/>
  <c r="P16" i="3"/>
  <c r="D16" i="3" s="1"/>
  <c r="U14" i="3"/>
  <c r="I14" i="3" s="1"/>
  <c r="U13" i="3"/>
  <c r="I13" i="3" s="1"/>
  <c r="U12" i="3"/>
  <c r="I12" i="3" s="1"/>
  <c r="U11" i="3"/>
  <c r="P14" i="3"/>
  <c r="D14" i="3" s="1"/>
  <c r="P13" i="3"/>
  <c r="D13" i="3" s="1"/>
  <c r="P12" i="3"/>
  <c r="D12" i="3" s="1"/>
  <c r="P11" i="3"/>
  <c r="V48" i="3"/>
  <c r="T48" i="3"/>
  <c r="S48" i="3"/>
  <c r="R48" i="3"/>
  <c r="Q48" i="3"/>
  <c r="C8" i="3"/>
  <c r="J32" i="2"/>
  <c r="J36" i="2"/>
  <c r="U12" i="2"/>
  <c r="U16" i="2"/>
  <c r="U18" i="2"/>
  <c r="I18" i="2" s="1"/>
  <c r="U19" i="2"/>
  <c r="I19" i="2" s="1"/>
  <c r="U22" i="2"/>
  <c r="I22" i="2" s="1"/>
  <c r="U24" i="2"/>
  <c r="U27" i="2"/>
  <c r="I27" i="2" s="1"/>
  <c r="U30" i="2"/>
  <c r="I30" i="2" s="1"/>
  <c r="U32" i="2"/>
  <c r="I32" i="2" s="1"/>
  <c r="U33" i="2"/>
  <c r="U36" i="2"/>
  <c r="I36" i="2" s="1"/>
  <c r="U37" i="2"/>
  <c r="I37" i="2" s="1"/>
  <c r="U39" i="2"/>
  <c r="I39" i="2" s="1"/>
  <c r="U41" i="2"/>
  <c r="H32" i="2"/>
  <c r="H36" i="2"/>
  <c r="G32" i="2"/>
  <c r="G36" i="2"/>
  <c r="F32" i="2"/>
  <c r="F36" i="2"/>
  <c r="E32" i="2"/>
  <c r="E36" i="2"/>
  <c r="P18" i="2"/>
  <c r="D18" i="2" s="1"/>
  <c r="P19" i="2"/>
  <c r="D19" i="2" s="1"/>
  <c r="P27" i="2"/>
  <c r="D27" i="2" s="1"/>
  <c r="P30" i="2"/>
  <c r="D30" i="2" s="1"/>
  <c r="P36" i="2"/>
  <c r="D36" i="2" s="1"/>
  <c r="P37" i="2"/>
  <c r="D37" i="2" s="1"/>
  <c r="AR8" i="2"/>
  <c r="AR6" i="2" s="1"/>
  <c r="AP8" i="2"/>
  <c r="AP6" i="2" s="1"/>
  <c r="AO8" i="2"/>
  <c r="AO6" i="2" s="1"/>
  <c r="AN8" i="2"/>
  <c r="AN6" i="2" s="1"/>
  <c r="AM8" i="2"/>
  <c r="AM6" i="2" s="1"/>
  <c r="AK8" i="2"/>
  <c r="AK6" i="2" s="1"/>
  <c r="F5" i="8" s="1"/>
  <c r="AG8" i="2"/>
  <c r="AE8" i="2"/>
  <c r="AE6" i="2" s="1"/>
  <c r="AD8" i="2"/>
  <c r="AD6" i="2" s="1"/>
  <c r="AC8" i="2"/>
  <c r="AC6" i="2" s="1"/>
  <c r="AB8" i="2"/>
  <c r="Z8" i="2"/>
  <c r="Z6" i="2" s="1"/>
  <c r="D5" i="8" s="1"/>
  <c r="O8" i="2"/>
  <c r="O6" i="2" s="1"/>
  <c r="B5" i="8" s="1"/>
  <c r="C8" i="2"/>
  <c r="DU70" i="3"/>
  <c r="DX70" i="3" s="1"/>
  <c r="DY70" i="3"/>
  <c r="EA70" i="3"/>
  <c r="DU71" i="3"/>
  <c r="DY71" i="3"/>
  <c r="EB71" i="3" s="1"/>
  <c r="EA71" i="3"/>
  <c r="DU72" i="3"/>
  <c r="DY72" i="3"/>
  <c r="EA72" i="3"/>
  <c r="DU74" i="3"/>
  <c r="DX74" i="3"/>
  <c r="EB74" i="3" s="1"/>
  <c r="DY74" i="3"/>
  <c r="EG67" i="3" s="1"/>
  <c r="EA74" i="3"/>
  <c r="DU75" i="3"/>
  <c r="DY75" i="3" s="1"/>
  <c r="DX75" i="3"/>
  <c r="EC71" i="3"/>
  <c r="EC72" i="3"/>
  <c r="EK67" i="3"/>
  <c r="N28" i="8" s="1"/>
  <c r="DU50" i="3"/>
  <c r="EA50" i="3"/>
  <c r="EB50" i="3"/>
  <c r="DU51" i="3"/>
  <c r="EA51" i="3" s="1"/>
  <c r="DU52" i="3"/>
  <c r="DU53" i="3"/>
  <c r="EA53" i="3" s="1"/>
  <c r="DU55" i="3"/>
  <c r="DU56" i="3"/>
  <c r="DU58" i="3"/>
  <c r="DU59" i="3"/>
  <c r="DX59" i="3" s="1"/>
  <c r="DY59" i="3"/>
  <c r="EA59" i="3"/>
  <c r="DU60" i="3"/>
  <c r="DX60" i="3"/>
  <c r="EB60" i="3" s="1"/>
  <c r="DY60" i="3"/>
  <c r="EA60" i="3"/>
  <c r="DU64" i="3"/>
  <c r="DY64" i="3" s="1"/>
  <c r="DX64" i="3"/>
  <c r="DU66" i="3"/>
  <c r="DU10" i="3"/>
  <c r="DX10" i="3"/>
  <c r="DY10" i="3"/>
  <c r="DU11" i="3"/>
  <c r="DX11" i="3"/>
  <c r="DW11" i="3" s="1"/>
  <c r="DY11" i="3"/>
  <c r="DZ11" i="3"/>
  <c r="DU12" i="3"/>
  <c r="DY12" i="3" s="1"/>
  <c r="DX12" i="3"/>
  <c r="DU13" i="3"/>
  <c r="DU14" i="3"/>
  <c r="DX14" i="3" s="1"/>
  <c r="DY14" i="3"/>
  <c r="EB14" i="3"/>
  <c r="DU16" i="3"/>
  <c r="DY16" i="3" s="1"/>
  <c r="DW16" i="3" s="1"/>
  <c r="EA16" i="3"/>
  <c r="DU17" i="3"/>
  <c r="DY17" i="3" s="1"/>
  <c r="EB17" i="3" s="1"/>
  <c r="EA17" i="3"/>
  <c r="DU18" i="3"/>
  <c r="DX18" i="3" s="1"/>
  <c r="DW18" i="3" s="1"/>
  <c r="DY18" i="3"/>
  <c r="EB18" i="3"/>
  <c r="DU19" i="3"/>
  <c r="DX19" i="3" s="1"/>
  <c r="DY19" i="3"/>
  <c r="EB19" i="3"/>
  <c r="DU20" i="3"/>
  <c r="DY20" i="3" s="1"/>
  <c r="DW20" i="3" s="1"/>
  <c r="EA20" i="3"/>
  <c r="DU21" i="3"/>
  <c r="DY21" i="3" s="1"/>
  <c r="DW21" i="3" s="1"/>
  <c r="EA21" i="3"/>
  <c r="DU22" i="3"/>
  <c r="DX22" i="3" s="1"/>
  <c r="DW22" i="3" s="1"/>
  <c r="DY22" i="3"/>
  <c r="EA22" i="3"/>
  <c r="DU23" i="3"/>
  <c r="EA23" i="3"/>
  <c r="EB23" i="3"/>
  <c r="DU24" i="3"/>
  <c r="DY24" i="3" s="1"/>
  <c r="DW24" i="3" s="1"/>
  <c r="EA24" i="3"/>
  <c r="DU26" i="3"/>
  <c r="DX26" i="3" s="1"/>
  <c r="DY26" i="3"/>
  <c r="EA26" i="3"/>
  <c r="DU28" i="3"/>
  <c r="DX28" i="3"/>
  <c r="DY28" i="3"/>
  <c r="DW28" i="3" s="1"/>
  <c r="EA28" i="3"/>
  <c r="DU30" i="3"/>
  <c r="DY30" i="3" s="1"/>
  <c r="DX30" i="3"/>
  <c r="DU31" i="3"/>
  <c r="DU33" i="3"/>
  <c r="DX33" i="3" s="1"/>
  <c r="DY33" i="3"/>
  <c r="EA33" i="3"/>
  <c r="DU35" i="3"/>
  <c r="DX35" i="3"/>
  <c r="EB35" i="3" s="1"/>
  <c r="DY35" i="3"/>
  <c r="EA35" i="3"/>
  <c r="DU37" i="3"/>
  <c r="DY37" i="3" s="1"/>
  <c r="DX37" i="3"/>
  <c r="DU39" i="3"/>
  <c r="DU41" i="3"/>
  <c r="DX41" i="3" s="1"/>
  <c r="DY41" i="3"/>
  <c r="DZ41" i="3"/>
  <c r="DU43" i="3"/>
  <c r="EA43" i="3" s="1"/>
  <c r="DX43" i="3"/>
  <c r="DY43" i="3"/>
  <c r="DW43" i="3" s="1"/>
  <c r="DU45" i="3"/>
  <c r="DY45" i="3" s="1"/>
  <c r="DX45" i="3"/>
  <c r="EB46" i="3"/>
  <c r="EC16" i="3"/>
  <c r="EK7" i="3" s="1"/>
  <c r="EC17" i="3"/>
  <c r="EC20" i="3"/>
  <c r="EC21" i="3"/>
  <c r="DU46" i="3"/>
  <c r="EC46" i="3"/>
  <c r="DW46" i="3" s="1"/>
  <c r="DU10" i="2"/>
  <c r="EA10" i="2" s="1"/>
  <c r="DY10" i="2"/>
  <c r="DU12" i="2"/>
  <c r="DY12" i="2" s="1"/>
  <c r="DX12" i="2"/>
  <c r="DU16" i="2"/>
  <c r="DU18" i="2"/>
  <c r="DU19" i="2"/>
  <c r="EC19" i="2" s="1"/>
  <c r="DU22" i="2"/>
  <c r="DU24" i="2"/>
  <c r="DX24" i="2" s="1"/>
  <c r="DY24" i="2"/>
  <c r="EA24" i="2"/>
  <c r="DU27" i="2"/>
  <c r="DY27" i="2"/>
  <c r="EA27" i="2"/>
  <c r="DU28" i="2"/>
  <c r="DY28" i="2"/>
  <c r="EB28" i="2" s="1"/>
  <c r="EA28" i="2"/>
  <c r="DW28" i="2" s="1"/>
  <c r="DU30" i="2"/>
  <c r="DY30" i="2"/>
  <c r="EA30" i="2"/>
  <c r="DW30" i="2" s="1"/>
  <c r="DU32" i="2"/>
  <c r="DY32" i="2"/>
  <c r="EB32" i="2" s="1"/>
  <c r="EA32" i="2"/>
  <c r="DU33" i="2"/>
  <c r="DY33" i="2"/>
  <c r="EA33" i="2"/>
  <c r="DU36" i="2"/>
  <c r="DY36" i="2"/>
  <c r="EB36" i="2" s="1"/>
  <c r="EA36" i="2"/>
  <c r="DW36" i="2" s="1"/>
  <c r="DU37" i="2"/>
  <c r="DX37" i="2"/>
  <c r="DY37" i="2"/>
  <c r="DW37" i="2" s="1"/>
  <c r="EA37" i="2"/>
  <c r="DU39" i="2"/>
  <c r="EA39" i="2" s="1"/>
  <c r="DY39" i="2"/>
  <c r="DU41" i="2"/>
  <c r="EA41" i="2" s="1"/>
  <c r="DY41" i="2"/>
  <c r="EC27" i="2"/>
  <c r="EC28" i="2"/>
  <c r="EC30" i="2"/>
  <c r="EC32" i="2"/>
  <c r="EC33" i="2"/>
  <c r="EC36" i="2"/>
  <c r="EC39" i="2"/>
  <c r="EC41" i="2"/>
  <c r="DT14" i="1"/>
  <c r="DT15" i="1"/>
  <c r="DW15" i="1" s="1"/>
  <c r="DT20" i="1"/>
  <c r="EB20" i="1" s="1"/>
  <c r="DT23" i="1"/>
  <c r="DT28" i="1"/>
  <c r="DX28" i="1" s="1"/>
  <c r="DT29" i="1"/>
  <c r="DZ29" i="1" s="1"/>
  <c r="EB29" i="1"/>
  <c r="DT31" i="1"/>
  <c r="DZ31" i="1" s="1"/>
  <c r="DT32" i="1"/>
  <c r="EB32" i="1"/>
  <c r="DT33" i="1"/>
  <c r="DT34" i="1"/>
  <c r="EB34" i="1" s="1"/>
  <c r="DT36" i="1"/>
  <c r="DX36" i="1" s="1"/>
  <c r="DT38" i="1"/>
  <c r="EB38" i="1" s="1"/>
  <c r="DT39" i="1"/>
  <c r="DZ39" i="1" s="1"/>
  <c r="DT40" i="1"/>
  <c r="EB40" i="1" s="1"/>
  <c r="DT41" i="1"/>
  <c r="DZ41" i="1" s="1"/>
  <c r="DT42" i="1"/>
  <c r="DX42" i="1" s="1"/>
  <c r="DT45" i="1"/>
  <c r="DZ45" i="1" s="1"/>
  <c r="DT46" i="1"/>
  <c r="EB46" i="1" s="1"/>
  <c r="DT49" i="1"/>
  <c r="DX49" i="1" s="1"/>
  <c r="EB49" i="1"/>
  <c r="DT62" i="1"/>
  <c r="DT63" i="1"/>
  <c r="DT64" i="1"/>
  <c r="DT65" i="1"/>
  <c r="DT69" i="1"/>
  <c r="DT70" i="1"/>
  <c r="DZ70" i="1" s="1"/>
  <c r="DT71" i="1"/>
  <c r="DZ71" i="1" s="1"/>
  <c r="DT73" i="1"/>
  <c r="EB73" i="1" s="1"/>
  <c r="EA6" i="1"/>
  <c r="EA7" i="1"/>
  <c r="EA8" i="1"/>
  <c r="EA9" i="1"/>
  <c r="EA10" i="1"/>
  <c r="EA11" i="1"/>
  <c r="DT12" i="1"/>
  <c r="DX12" i="1" s="1"/>
  <c r="DW12" i="1"/>
  <c r="DT13" i="1"/>
  <c r="EA16" i="1"/>
  <c r="EA17" i="1"/>
  <c r="DT18" i="1"/>
  <c r="DW18" i="1" s="1"/>
  <c r="EA19" i="1"/>
  <c r="EA21" i="1"/>
  <c r="EA22" i="1"/>
  <c r="EA24" i="1"/>
  <c r="EA25" i="1"/>
  <c r="DT26" i="1"/>
  <c r="DZ26" i="1" s="1"/>
  <c r="DX29" i="1"/>
  <c r="EA30" i="1"/>
  <c r="DX32" i="1"/>
  <c r="DY32" i="1"/>
  <c r="DX34" i="1"/>
  <c r="DZ34" i="1"/>
  <c r="EA35" i="1"/>
  <c r="EA37" i="1"/>
  <c r="DX38" i="1"/>
  <c r="EA38" i="1" s="1"/>
  <c r="DZ38" i="1"/>
  <c r="DZ46" i="1"/>
  <c r="DT47" i="1"/>
  <c r="DX47" i="1" s="1"/>
  <c r="DV47" i="1" s="1"/>
  <c r="EA48" i="1"/>
  <c r="DZ49" i="1"/>
  <c r="EA50" i="1"/>
  <c r="EA51" i="1"/>
  <c r="EA52" i="1"/>
  <c r="DT53" i="1"/>
  <c r="DZ53" i="1" s="1"/>
  <c r="DT54" i="1"/>
  <c r="DZ54" i="1" s="1"/>
  <c r="EA55" i="1"/>
  <c r="DT58" i="1"/>
  <c r="DZ58" i="1" s="1"/>
  <c r="DT59" i="1"/>
  <c r="DZ59" i="1" s="1"/>
  <c r="EA60" i="1"/>
  <c r="EA61" i="1"/>
  <c r="DZ63" i="1"/>
  <c r="EA66" i="1"/>
  <c r="EA72" i="1"/>
  <c r="DT74" i="1"/>
  <c r="DW74" i="1"/>
  <c r="EE67" i="1" s="1"/>
  <c r="D24" i="8" s="1"/>
  <c r="EG43" i="1"/>
  <c r="H22" i="8" s="1"/>
  <c r="EG56" i="1"/>
  <c r="H23" i="8" s="1"/>
  <c r="EG67" i="1"/>
  <c r="H24" i="8" s="1"/>
  <c r="EE43" i="1"/>
  <c r="D22" i="8" s="1"/>
  <c r="EE56" i="1"/>
  <c r="D23" i="8" s="1"/>
  <c r="DV6" i="1"/>
  <c r="DV7" i="1"/>
  <c r="DV8" i="1"/>
  <c r="DV9" i="1"/>
  <c r="DV10" i="1"/>
  <c r="DV11" i="1"/>
  <c r="DV22" i="1"/>
  <c r="DV25" i="1"/>
  <c r="EA43" i="1"/>
  <c r="EA44" i="1"/>
  <c r="EA56" i="1"/>
  <c r="EA57" i="1"/>
  <c r="EA67" i="1"/>
  <c r="EA68" i="1"/>
  <c r="DK75" i="1"/>
  <c r="DL75" i="1"/>
  <c r="DM75" i="1"/>
  <c r="DN75" i="1"/>
  <c r="DO75" i="1"/>
  <c r="DP75" i="1"/>
  <c r="DQ75" i="1"/>
  <c r="DR75" i="1"/>
  <c r="DS75" i="1"/>
  <c r="DT6" i="1"/>
  <c r="DT7" i="1"/>
  <c r="DT8" i="1"/>
  <c r="DT9" i="1"/>
  <c r="DT10" i="1"/>
  <c r="DT11" i="1"/>
  <c r="DT16" i="1"/>
  <c r="DT17" i="1"/>
  <c r="DT19" i="1"/>
  <c r="DT21" i="1"/>
  <c r="DT22" i="1"/>
  <c r="DT24" i="1"/>
  <c r="DT25" i="1"/>
  <c r="DT30" i="1"/>
  <c r="DT35" i="1"/>
  <c r="DT37" i="1"/>
  <c r="DT43" i="1"/>
  <c r="DT44" i="1"/>
  <c r="DT48" i="1"/>
  <c r="DT50" i="1"/>
  <c r="DT51" i="1"/>
  <c r="DT52" i="1"/>
  <c r="DT55" i="1"/>
  <c r="DT56" i="1"/>
  <c r="DT57" i="1"/>
  <c r="DT60" i="1"/>
  <c r="DT61" i="1"/>
  <c r="DT66" i="1"/>
  <c r="DT67" i="1"/>
  <c r="DT68" i="1"/>
  <c r="DT72" i="1"/>
  <c r="EE35" i="1"/>
  <c r="EG24" i="1"/>
  <c r="DL76" i="3"/>
  <c r="DM76" i="3"/>
  <c r="DN76" i="3"/>
  <c r="DO76" i="3"/>
  <c r="DP76" i="3"/>
  <c r="DQ76" i="3"/>
  <c r="DR76" i="3"/>
  <c r="DS76" i="3"/>
  <c r="DT76" i="3"/>
  <c r="DL43" i="2"/>
  <c r="DM43" i="2"/>
  <c r="DV43" i="2" s="1"/>
  <c r="DN43" i="2"/>
  <c r="DO43" i="2"/>
  <c r="DP43" i="2"/>
  <c r="DQ43" i="2"/>
  <c r="DR43" i="2"/>
  <c r="DS43" i="2"/>
  <c r="DT43" i="2"/>
  <c r="T5" i="8"/>
  <c r="AK74" i="1"/>
  <c r="Z74" i="1"/>
  <c r="O74" i="1"/>
  <c r="AR62" i="1"/>
  <c r="AP62" i="1"/>
  <c r="AO62" i="1"/>
  <c r="AN62" i="1"/>
  <c r="AM62" i="1"/>
  <c r="AK62" i="1"/>
  <c r="Z62" i="1"/>
  <c r="O62" i="1"/>
  <c r="AK48" i="1"/>
  <c r="Z48" i="1"/>
  <c r="O48" i="1"/>
  <c r="U12" i="1"/>
  <c r="U13" i="1"/>
  <c r="U14" i="1"/>
  <c r="P14" i="1" s="1"/>
  <c r="U15" i="1"/>
  <c r="U16" i="1"/>
  <c r="U17" i="1"/>
  <c r="U18" i="1"/>
  <c r="P18" i="1" s="1"/>
  <c r="U19" i="1"/>
  <c r="U22" i="1"/>
  <c r="U24" i="1"/>
  <c r="U26" i="1"/>
  <c r="P26" i="1" s="1"/>
  <c r="U51" i="1"/>
  <c r="U54" i="1"/>
  <c r="U58" i="1"/>
  <c r="U59" i="1"/>
  <c r="U65" i="1"/>
  <c r="U68" i="1"/>
  <c r="U69" i="1"/>
  <c r="U70" i="1"/>
  <c r="I70" i="1" s="1"/>
  <c r="U71" i="1"/>
  <c r="U77" i="1"/>
  <c r="U78" i="1"/>
  <c r="U80" i="1"/>
  <c r="I80" i="1" s="1"/>
  <c r="U81" i="1"/>
  <c r="P81" i="1"/>
  <c r="AR48" i="1"/>
  <c r="AR74" i="1"/>
  <c r="AP48" i="1"/>
  <c r="AP74" i="1"/>
  <c r="AO48" i="1"/>
  <c r="AO74" i="1"/>
  <c r="AN48" i="1"/>
  <c r="AN74" i="1"/>
  <c r="AM48" i="1"/>
  <c r="AM74" i="1"/>
  <c r="AG48" i="1"/>
  <c r="AG62" i="1"/>
  <c r="AG74" i="1"/>
  <c r="AE48" i="1"/>
  <c r="AE62" i="1"/>
  <c r="AE74" i="1"/>
  <c r="AD48" i="1"/>
  <c r="AD62" i="1"/>
  <c r="AD74" i="1"/>
  <c r="AC48" i="1"/>
  <c r="AC62" i="1"/>
  <c r="AC74" i="1"/>
  <c r="AB48" i="1"/>
  <c r="AB62" i="1"/>
  <c r="AB74" i="1"/>
  <c r="V48" i="1"/>
  <c r="V62" i="1"/>
  <c r="V74" i="1"/>
  <c r="T62" i="1"/>
  <c r="T74" i="1"/>
  <c r="S48" i="1"/>
  <c r="S62" i="1"/>
  <c r="S74" i="1"/>
  <c r="R48" i="1"/>
  <c r="R62" i="1"/>
  <c r="R74" i="1"/>
  <c r="Q48" i="1"/>
  <c r="Q62" i="1"/>
  <c r="Q74" i="1"/>
  <c r="U46" i="1"/>
  <c r="U45" i="1"/>
  <c r="U44" i="1"/>
  <c r="U43" i="1"/>
  <c r="U42" i="1"/>
  <c r="U40" i="1"/>
  <c r="I40" i="1" s="1"/>
  <c r="U38" i="1"/>
  <c r="U37" i="1"/>
  <c r="U36" i="1"/>
  <c r="U35" i="1"/>
  <c r="I35" i="1" s="1"/>
  <c r="P38" i="1"/>
  <c r="P37" i="1"/>
  <c r="P36" i="1"/>
  <c r="P35" i="1"/>
  <c r="U33" i="1"/>
  <c r="U32" i="1"/>
  <c r="U31" i="1"/>
  <c r="U30" i="1"/>
  <c r="N53" i="8"/>
  <c r="N60" i="8"/>
  <c r="H40" i="8"/>
  <c r="H59" i="8" s="1"/>
  <c r="EH47" i="3"/>
  <c r="H27" i="8"/>
  <c r="EH67" i="3"/>
  <c r="H28" i="8" s="1"/>
  <c r="F28" i="8"/>
  <c r="DW10" i="3"/>
  <c r="DW14" i="3"/>
  <c r="DW19" i="3"/>
  <c r="DW23" i="3"/>
  <c r="DW35" i="3"/>
  <c r="DW50" i="3"/>
  <c r="DW51" i="3"/>
  <c r="DW60" i="3"/>
  <c r="DW71" i="3"/>
  <c r="DU73" i="3"/>
  <c r="DU69" i="3"/>
  <c r="DU67" i="3"/>
  <c r="DU65" i="3"/>
  <c r="DU63" i="3"/>
  <c r="DU62" i="3"/>
  <c r="DU61" i="3"/>
  <c r="DU57" i="3"/>
  <c r="DU54" i="3"/>
  <c r="DU49" i="3"/>
  <c r="DU47" i="3"/>
  <c r="DU44" i="3"/>
  <c r="DU42" i="3"/>
  <c r="DU40" i="3"/>
  <c r="DU38" i="3"/>
  <c r="DU36" i="3"/>
  <c r="DU34" i="3"/>
  <c r="DU32" i="3"/>
  <c r="DU29" i="3"/>
  <c r="DU27" i="3"/>
  <c r="DU25" i="3"/>
  <c r="DU15" i="3"/>
  <c r="DU11" i="2"/>
  <c r="DU13" i="2"/>
  <c r="DU14" i="2"/>
  <c r="DU15" i="2"/>
  <c r="DU17" i="2"/>
  <c r="DU20" i="2"/>
  <c r="DU21" i="2"/>
  <c r="DU23" i="2"/>
  <c r="DU25" i="2"/>
  <c r="DU26" i="2"/>
  <c r="DU29" i="2"/>
  <c r="DU31" i="2"/>
  <c r="DU34" i="2"/>
  <c r="DU35" i="2"/>
  <c r="DU38" i="2"/>
  <c r="DU40" i="2"/>
  <c r="DU42" i="2"/>
  <c r="P21" i="3" l="1"/>
  <c r="D21" i="3" s="1"/>
  <c r="P10" i="2"/>
  <c r="P10" i="5"/>
  <c r="E83" i="5"/>
  <c r="P69" i="7"/>
  <c r="D69" i="7" s="1"/>
  <c r="U62" i="7"/>
  <c r="P86" i="7"/>
  <c r="D86" i="7" s="1"/>
  <c r="P24" i="3"/>
  <c r="D24" i="3" s="1"/>
  <c r="P33" i="6"/>
  <c r="D33" i="6" s="1"/>
  <c r="Q6" i="6"/>
  <c r="P62" i="6"/>
  <c r="P14" i="6"/>
  <c r="D14" i="6" s="1"/>
  <c r="P12" i="6"/>
  <c r="D12" i="6" s="1"/>
  <c r="E8" i="7"/>
  <c r="E49" i="8" s="1"/>
  <c r="Q6" i="7"/>
  <c r="P40" i="6"/>
  <c r="D40" i="6" s="1"/>
  <c r="H8" i="7"/>
  <c r="K49" i="8" s="1"/>
  <c r="U8" i="7"/>
  <c r="U6" i="7" s="1"/>
  <c r="P73" i="6"/>
  <c r="D73" i="6" s="1"/>
  <c r="U60" i="6"/>
  <c r="P70" i="6"/>
  <c r="D70" i="6" s="1"/>
  <c r="R6" i="6"/>
  <c r="P35" i="6"/>
  <c r="D35" i="6" s="1"/>
  <c r="P28" i="6"/>
  <c r="D28" i="6" s="1"/>
  <c r="P73" i="5"/>
  <c r="D73" i="5" s="1"/>
  <c r="U8" i="4"/>
  <c r="U6" i="4" s="1"/>
  <c r="H34" i="4"/>
  <c r="U34" i="4"/>
  <c r="F79" i="6"/>
  <c r="H79" i="6"/>
  <c r="P10" i="6"/>
  <c r="D10" i="6" s="1"/>
  <c r="P82" i="5"/>
  <c r="P79" i="5"/>
  <c r="D79" i="5" s="1"/>
  <c r="P80" i="5"/>
  <c r="D80" i="5" s="1"/>
  <c r="P17" i="5"/>
  <c r="D17" i="5" s="1"/>
  <c r="H83" i="5"/>
  <c r="E43" i="2"/>
  <c r="U87" i="7"/>
  <c r="T6" i="7"/>
  <c r="U8" i="6"/>
  <c r="U79" i="6"/>
  <c r="T6" i="5"/>
  <c r="P11" i="5"/>
  <c r="U8" i="5"/>
  <c r="R6" i="5"/>
  <c r="I68" i="3"/>
  <c r="M28" i="8" s="1"/>
  <c r="P75" i="3"/>
  <c r="P68" i="3" s="1"/>
  <c r="H48" i="3"/>
  <c r="K27" i="8" s="1"/>
  <c r="AL10" i="1"/>
  <c r="AL82" i="1" s="1"/>
  <c r="AQ82" i="1"/>
  <c r="V6" i="3"/>
  <c r="T6" i="3"/>
  <c r="R6" i="3"/>
  <c r="E76" i="3"/>
  <c r="DX62" i="1"/>
  <c r="EB62" i="1"/>
  <c r="DX33" i="1"/>
  <c r="DZ33" i="1"/>
  <c r="DV33" i="1" s="1"/>
  <c r="AL48" i="1"/>
  <c r="BS74" i="1"/>
  <c r="CD48" i="1"/>
  <c r="I31" i="1"/>
  <c r="I36" i="1"/>
  <c r="I42" i="1"/>
  <c r="I78" i="1"/>
  <c r="DX45" i="1"/>
  <c r="EA45" i="1" s="1"/>
  <c r="I43" i="1"/>
  <c r="I22" i="1"/>
  <c r="I16" i="1"/>
  <c r="I12" i="1"/>
  <c r="DX74" i="1"/>
  <c r="DZ74" i="1"/>
  <c r="DZ62" i="1"/>
  <c r="EA62" i="1" s="1"/>
  <c r="DW14" i="1"/>
  <c r="EB14" i="1"/>
  <c r="BW6" i="1"/>
  <c r="AA48" i="1"/>
  <c r="I65" i="1"/>
  <c r="P65" i="1"/>
  <c r="I19" i="1"/>
  <c r="I15" i="1"/>
  <c r="DW20" i="1"/>
  <c r="EA20" i="1" s="1"/>
  <c r="BN6" i="1"/>
  <c r="BK6" i="1"/>
  <c r="I50" i="1"/>
  <c r="I27" i="1"/>
  <c r="I71" i="1"/>
  <c r="I54" i="1"/>
  <c r="CF6" i="1"/>
  <c r="DD6" i="1"/>
  <c r="CO48" i="1"/>
  <c r="CZ74" i="1"/>
  <c r="CZ48" i="1"/>
  <c r="AL74" i="1"/>
  <c r="D76" i="1"/>
  <c r="AA62" i="1"/>
  <c r="AA74" i="1"/>
  <c r="EA70" i="1"/>
  <c r="DX69" i="1"/>
  <c r="EB69" i="1"/>
  <c r="AL8" i="1"/>
  <c r="AL6" i="1" s="1"/>
  <c r="G4" i="8" s="1"/>
  <c r="G7" i="8" s="1"/>
  <c r="D36" i="1"/>
  <c r="P42" i="1"/>
  <c r="D26" i="1"/>
  <c r="S6" i="1"/>
  <c r="P22" i="1"/>
  <c r="D22" i="1" s="1"/>
  <c r="P12" i="1"/>
  <c r="O6" i="1"/>
  <c r="B4" i="8" s="1"/>
  <c r="AM6" i="1"/>
  <c r="AR6" i="1"/>
  <c r="BL6" i="1"/>
  <c r="CD74" i="1"/>
  <c r="BS48" i="1"/>
  <c r="I32" i="1"/>
  <c r="I37" i="1"/>
  <c r="P43" i="1"/>
  <c r="D43" i="1" s="1"/>
  <c r="I44" i="1"/>
  <c r="D81" i="1"/>
  <c r="I77" i="1"/>
  <c r="I69" i="1"/>
  <c r="I59" i="1"/>
  <c r="DZ69" i="1"/>
  <c r="DV69" i="1" s="1"/>
  <c r="DX14" i="1"/>
  <c r="EA14" i="1" s="1"/>
  <c r="DX64" i="1"/>
  <c r="DZ64" i="1"/>
  <c r="EB42" i="1"/>
  <c r="DZ42" i="1"/>
  <c r="EA42" i="1" s="1"/>
  <c r="P50" i="1"/>
  <c r="D50" i="1" s="1"/>
  <c r="I76" i="1"/>
  <c r="I10" i="1"/>
  <c r="BH62" i="1"/>
  <c r="CD62" i="1"/>
  <c r="P32" i="1"/>
  <c r="D32" i="1" s="1"/>
  <c r="D38" i="1"/>
  <c r="I38" i="1"/>
  <c r="P44" i="1"/>
  <c r="I45" i="1"/>
  <c r="AN6" i="1"/>
  <c r="I81" i="1"/>
  <c r="P71" i="1"/>
  <c r="D71" i="1" s="1"/>
  <c r="I51" i="1"/>
  <c r="P51" i="1"/>
  <c r="P16" i="1"/>
  <c r="D16" i="1" s="1"/>
  <c r="I24" i="1"/>
  <c r="I17" i="1"/>
  <c r="I13" i="1"/>
  <c r="DX71" i="1"/>
  <c r="EA71" i="1" s="1"/>
  <c r="DX31" i="1"/>
  <c r="EA31" i="1" s="1"/>
  <c r="EB70" i="1"/>
  <c r="DX70" i="1"/>
  <c r="EF67" i="1" s="1"/>
  <c r="F24" i="8" s="1"/>
  <c r="DX41" i="1"/>
  <c r="EA41" i="1" s="1"/>
  <c r="EB41" i="1"/>
  <c r="EB36" i="1"/>
  <c r="EB33" i="1"/>
  <c r="EB31" i="1"/>
  <c r="EB28" i="1"/>
  <c r="AX6" i="1"/>
  <c r="CJ6" i="1"/>
  <c r="DA6" i="1"/>
  <c r="DF6" i="1"/>
  <c r="C48" i="1"/>
  <c r="B22" i="8" s="1"/>
  <c r="C74" i="1"/>
  <c r="B24" i="8" s="1"/>
  <c r="AY6" i="1"/>
  <c r="BY6" i="1"/>
  <c r="P10" i="1"/>
  <c r="I64" i="1"/>
  <c r="I62" i="1" s="1"/>
  <c r="M23" i="8" s="1"/>
  <c r="P64" i="1"/>
  <c r="J74" i="1"/>
  <c r="O24" i="8" s="1"/>
  <c r="AL62" i="1"/>
  <c r="AW48" i="1"/>
  <c r="BH74" i="1"/>
  <c r="CI74" i="1"/>
  <c r="CT62" i="1"/>
  <c r="CO68" i="1"/>
  <c r="CO62" i="1" s="1"/>
  <c r="I68" i="1"/>
  <c r="I58" i="1"/>
  <c r="D18" i="1"/>
  <c r="I26" i="1"/>
  <c r="I18" i="1"/>
  <c r="I14" i="1"/>
  <c r="EA34" i="1"/>
  <c r="I29" i="1"/>
  <c r="DV26" i="1"/>
  <c r="EA26" i="1"/>
  <c r="EA54" i="1"/>
  <c r="DV54" i="1"/>
  <c r="DV74" i="1"/>
  <c r="C62" i="1"/>
  <c r="B23" i="8" s="1"/>
  <c r="CR6" i="1"/>
  <c r="AB6" i="1"/>
  <c r="DX40" i="1"/>
  <c r="DZ18" i="1"/>
  <c r="DV14" i="1"/>
  <c r="CG6" i="1"/>
  <c r="F48" i="1"/>
  <c r="G22" i="8" s="1"/>
  <c r="D37" i="1"/>
  <c r="D42" i="1"/>
  <c r="V6" i="1"/>
  <c r="P78" i="1"/>
  <c r="D78" i="1" s="1"/>
  <c r="P58" i="1"/>
  <c r="D58" i="1" s="1"/>
  <c r="P24" i="1"/>
  <c r="D24" i="1" s="1"/>
  <c r="P17" i="1"/>
  <c r="D17" i="1" s="1"/>
  <c r="P13" i="1"/>
  <c r="D13" i="1" s="1"/>
  <c r="EA47" i="1"/>
  <c r="DX46" i="1"/>
  <c r="DX39" i="1"/>
  <c r="EA39" i="1" s="1"/>
  <c r="DX20" i="1"/>
  <c r="DX18" i="1"/>
  <c r="DV18" i="1" s="1"/>
  <c r="EB64" i="1"/>
  <c r="EB45" i="1"/>
  <c r="EJ43" i="1" s="1"/>
  <c r="N22" i="8" s="1"/>
  <c r="DV38" i="1"/>
  <c r="CC6" i="1"/>
  <c r="N4" i="8" s="1"/>
  <c r="N7" i="8" s="1"/>
  <c r="CH6" i="1"/>
  <c r="AW62" i="1"/>
  <c r="P29" i="1"/>
  <c r="D29" i="1" s="1"/>
  <c r="J48" i="1"/>
  <c r="O22" i="8" s="1"/>
  <c r="G82" i="1"/>
  <c r="BB62" i="1"/>
  <c r="BB48" i="1"/>
  <c r="D27" i="1"/>
  <c r="D35" i="1"/>
  <c r="P40" i="1"/>
  <c r="D40" i="1" s="1"/>
  <c r="D44" i="1"/>
  <c r="AC6" i="1"/>
  <c r="P69" i="1"/>
  <c r="D69" i="1" s="1"/>
  <c r="P19" i="1"/>
  <c r="D19" i="1" s="1"/>
  <c r="P15" i="1"/>
  <c r="D15" i="1" s="1"/>
  <c r="DV34" i="1"/>
  <c r="DZ40" i="1"/>
  <c r="EB71" i="1"/>
  <c r="DV49" i="1"/>
  <c r="EB39" i="1"/>
  <c r="CQ6" i="1"/>
  <c r="DB6" i="1"/>
  <c r="G48" i="1"/>
  <c r="I22" i="8" s="1"/>
  <c r="AF62" i="1"/>
  <c r="AF48" i="1"/>
  <c r="CI62" i="1"/>
  <c r="CT48" i="1"/>
  <c r="BT6" i="1"/>
  <c r="P45" i="1"/>
  <c r="D45" i="1" s="1"/>
  <c r="Q6" i="1"/>
  <c r="DZ73" i="1"/>
  <c r="CP6" i="1"/>
  <c r="BC6" i="1"/>
  <c r="CI48" i="1"/>
  <c r="AA8" i="1"/>
  <c r="DU75" i="1"/>
  <c r="DE8" i="1"/>
  <c r="DC6" i="1"/>
  <c r="CZ8" i="1"/>
  <c r="CZ6" i="1" s="1"/>
  <c r="S4" i="8" s="1"/>
  <c r="CU6" i="1"/>
  <c r="CO8" i="1"/>
  <c r="CD8" i="1"/>
  <c r="E82" i="1"/>
  <c r="CE6" i="1"/>
  <c r="BV6" i="1"/>
  <c r="C82" i="1"/>
  <c r="J8" i="1"/>
  <c r="O21" i="8" s="1"/>
  <c r="J82" i="1"/>
  <c r="BJ6" i="1"/>
  <c r="BM8" i="1"/>
  <c r="BI6" i="1"/>
  <c r="AW8" i="1"/>
  <c r="BA6" i="1"/>
  <c r="AZ6" i="1"/>
  <c r="F82" i="1"/>
  <c r="AO6" i="1"/>
  <c r="AQ8" i="1"/>
  <c r="AG6" i="1"/>
  <c r="AE6" i="1"/>
  <c r="AD6" i="1"/>
  <c r="R6" i="1"/>
  <c r="DW75" i="3"/>
  <c r="DY75" i="1"/>
  <c r="EG35" i="1"/>
  <c r="EB23" i="1"/>
  <c r="DX23" i="1"/>
  <c r="DZ23" i="1"/>
  <c r="DY16" i="2"/>
  <c r="DZ16" i="2"/>
  <c r="EC16" i="2"/>
  <c r="EB63" i="1"/>
  <c r="DX63" i="1"/>
  <c r="N26" i="8"/>
  <c r="EB33" i="3"/>
  <c r="DW33" i="3"/>
  <c r="EB24" i="3"/>
  <c r="EB20" i="3"/>
  <c r="EB16" i="3"/>
  <c r="DY55" i="3"/>
  <c r="EA55" i="3"/>
  <c r="EI47" i="3" s="1"/>
  <c r="J27" i="8" s="1"/>
  <c r="EC55" i="3"/>
  <c r="I46" i="1"/>
  <c r="P46" i="1"/>
  <c r="D46" i="1" s="1"/>
  <c r="DT75" i="1"/>
  <c r="EA59" i="1"/>
  <c r="DV59" i="1"/>
  <c r="DW23" i="1"/>
  <c r="DW13" i="1"/>
  <c r="DZ13" i="1"/>
  <c r="DX13" i="1"/>
  <c r="EB65" i="1"/>
  <c r="DX65" i="1"/>
  <c r="DZ65" i="1"/>
  <c r="EB15" i="1"/>
  <c r="DX15" i="1"/>
  <c r="EG4" i="1"/>
  <c r="EB41" i="2"/>
  <c r="DW41" i="2"/>
  <c r="EB33" i="2"/>
  <c r="EB27" i="2"/>
  <c r="EB24" i="2"/>
  <c r="DW24" i="2"/>
  <c r="DY18" i="2"/>
  <c r="EC18" i="2"/>
  <c r="EA18" i="2"/>
  <c r="EB10" i="2"/>
  <c r="EB43" i="3"/>
  <c r="EB41" i="3"/>
  <c r="DW41" i="3"/>
  <c r="EB21" i="3"/>
  <c r="DW53" i="3"/>
  <c r="EB53" i="3"/>
  <c r="D11" i="3"/>
  <c r="I11" i="3"/>
  <c r="U76" i="3"/>
  <c r="U8" i="3"/>
  <c r="I18" i="3"/>
  <c r="P18" i="3"/>
  <c r="D18" i="3" s="1"/>
  <c r="I22" i="3"/>
  <c r="P22" i="3"/>
  <c r="D22" i="3" s="1"/>
  <c r="I30" i="3"/>
  <c r="P30" i="3"/>
  <c r="D30" i="3" s="1"/>
  <c r="I52" i="3"/>
  <c r="P52" i="3"/>
  <c r="D52" i="3" s="1"/>
  <c r="D70" i="3"/>
  <c r="P35" i="3"/>
  <c r="D35" i="3" s="1"/>
  <c r="AO6" i="3"/>
  <c r="F34" i="4"/>
  <c r="I33" i="1"/>
  <c r="P33" i="1"/>
  <c r="D33" i="1" s="1"/>
  <c r="D65" i="1"/>
  <c r="DV71" i="1"/>
  <c r="DX31" i="3"/>
  <c r="DY31" i="3"/>
  <c r="EA31" i="3"/>
  <c r="EA76" i="3" s="1"/>
  <c r="DX58" i="3"/>
  <c r="EA58" i="3"/>
  <c r="DY58" i="3"/>
  <c r="EB70" i="3"/>
  <c r="EF67" i="3"/>
  <c r="D28" i="8" s="1"/>
  <c r="DW70" i="3"/>
  <c r="I30" i="1"/>
  <c r="P30" i="1"/>
  <c r="D30" i="1" s="1"/>
  <c r="EA58" i="1"/>
  <c r="DV58" i="1"/>
  <c r="DV53" i="1"/>
  <c r="EA53" i="1"/>
  <c r="EA49" i="1"/>
  <c r="EA32" i="1"/>
  <c r="DV29" i="1"/>
  <c r="EA29" i="1"/>
  <c r="EH43" i="1"/>
  <c r="J22" i="8" s="1"/>
  <c r="DW39" i="2"/>
  <c r="EB39" i="2"/>
  <c r="EB37" i="2"/>
  <c r="EB30" i="2"/>
  <c r="DX22" i="2"/>
  <c r="DY22" i="2"/>
  <c r="EG7" i="2" s="1"/>
  <c r="EA22" i="2"/>
  <c r="EF7" i="2"/>
  <c r="DX39" i="3"/>
  <c r="EA39" i="3"/>
  <c r="DY39" i="3"/>
  <c r="EB28" i="3"/>
  <c r="EB26" i="3"/>
  <c r="DW26" i="3"/>
  <c r="DW17" i="3"/>
  <c r="DX13" i="3"/>
  <c r="DY13" i="3"/>
  <c r="DY76" i="3" s="1"/>
  <c r="DZ13" i="3"/>
  <c r="EB10" i="3"/>
  <c r="DX66" i="3"/>
  <c r="EA66" i="3"/>
  <c r="DY66" i="3"/>
  <c r="DY56" i="3"/>
  <c r="EA56" i="3"/>
  <c r="DX52" i="3"/>
  <c r="EA52" i="3"/>
  <c r="DY52" i="3"/>
  <c r="EG47" i="3" s="1"/>
  <c r="F27" i="8" s="1"/>
  <c r="EB72" i="3"/>
  <c r="B25" i="8"/>
  <c r="C6" i="2"/>
  <c r="I41" i="2"/>
  <c r="P41" i="2"/>
  <c r="D41" i="2" s="1"/>
  <c r="I33" i="2"/>
  <c r="P33" i="2"/>
  <c r="D33" i="2" s="1"/>
  <c r="I24" i="2"/>
  <c r="P24" i="2"/>
  <c r="D24" i="2" s="1"/>
  <c r="I16" i="2"/>
  <c r="P16" i="2"/>
  <c r="D16" i="2" s="1"/>
  <c r="U8" i="2"/>
  <c r="U6" i="2" s="1"/>
  <c r="B26" i="8"/>
  <c r="C6" i="3"/>
  <c r="I60" i="3"/>
  <c r="P60" i="3"/>
  <c r="D60" i="3" s="1"/>
  <c r="I50" i="3"/>
  <c r="I48" i="3" s="1"/>
  <c r="M27" i="8" s="1"/>
  <c r="U48" i="3"/>
  <c r="S6" i="3"/>
  <c r="G34" i="4"/>
  <c r="J34" i="4"/>
  <c r="DY19" i="2"/>
  <c r="EA19" i="2"/>
  <c r="EB22" i="3"/>
  <c r="EB59" i="3"/>
  <c r="DW59" i="3"/>
  <c r="EB51" i="3"/>
  <c r="D50" i="3"/>
  <c r="P48" i="3"/>
  <c r="E34" i="4"/>
  <c r="AP6" i="1"/>
  <c r="BU6" i="1"/>
  <c r="CS6" i="1"/>
  <c r="G6" i="4"/>
  <c r="I35" i="8"/>
  <c r="DU56" i="5"/>
  <c r="DZ56" i="5"/>
  <c r="DZ53" i="5"/>
  <c r="DU53" i="5"/>
  <c r="EG51" i="5"/>
  <c r="J38" i="8" s="1"/>
  <c r="DZ47" i="5"/>
  <c r="DU47" i="5"/>
  <c r="DU24" i="5"/>
  <c r="DZ24" i="5"/>
  <c r="DU13" i="5"/>
  <c r="DZ13" i="5"/>
  <c r="EG4" i="5"/>
  <c r="DV28" i="4"/>
  <c r="EA28" i="4"/>
  <c r="EA24" i="4"/>
  <c r="DV24" i="4"/>
  <c r="EA20" i="4"/>
  <c r="DV20" i="4"/>
  <c r="EE54" i="6"/>
  <c r="F48" i="8" s="1"/>
  <c r="DU61" i="6"/>
  <c r="DZ61" i="6"/>
  <c r="DZ49" i="6"/>
  <c r="DZ40" i="6"/>
  <c r="DU40" i="6"/>
  <c r="DU20" i="6"/>
  <c r="DZ20" i="6"/>
  <c r="DZ13" i="6"/>
  <c r="I12" i="2"/>
  <c r="U43" i="2"/>
  <c r="C8" i="1"/>
  <c r="F68" i="3"/>
  <c r="G28" i="8" s="1"/>
  <c r="DZ41" i="5"/>
  <c r="DU41" i="5"/>
  <c r="DY76" i="5"/>
  <c r="DV23" i="4"/>
  <c r="EA23" i="4"/>
  <c r="EA18" i="4"/>
  <c r="DV18" i="4"/>
  <c r="DZ36" i="6"/>
  <c r="DU36" i="6"/>
  <c r="DU43" i="2"/>
  <c r="DW74" i="3"/>
  <c r="DW33" i="2"/>
  <c r="DW27" i="2"/>
  <c r="P31" i="1"/>
  <c r="D31" i="1" s="1"/>
  <c r="U74" i="1"/>
  <c r="P80" i="1"/>
  <c r="D80" i="1" s="1"/>
  <c r="P77" i="1"/>
  <c r="P70" i="1"/>
  <c r="D70" i="1" s="1"/>
  <c r="P68" i="1"/>
  <c r="P59" i="1"/>
  <c r="D59" i="1" s="1"/>
  <c r="P54" i="1"/>
  <c r="D54" i="1" s="1"/>
  <c r="EA74" i="1"/>
  <c r="DZ36" i="1"/>
  <c r="DZ28" i="1"/>
  <c r="EA28" i="1" s="1"/>
  <c r="DZ12" i="1"/>
  <c r="DV12" i="1" s="1"/>
  <c r="EA12" i="2"/>
  <c r="DW12" i="2" s="1"/>
  <c r="EA45" i="3"/>
  <c r="DW45" i="3" s="1"/>
  <c r="EA37" i="3"/>
  <c r="DW37" i="3" s="1"/>
  <c r="EA30" i="3"/>
  <c r="DW30" i="3" s="1"/>
  <c r="DZ12" i="3"/>
  <c r="DW12" i="3" s="1"/>
  <c r="EB11" i="3"/>
  <c r="EA64" i="3"/>
  <c r="DW64" i="3" s="1"/>
  <c r="EA75" i="3"/>
  <c r="EB75" i="3" s="1"/>
  <c r="E8" i="1"/>
  <c r="E74" i="1"/>
  <c r="E24" i="8" s="1"/>
  <c r="F74" i="1"/>
  <c r="G24" i="8" s="1"/>
  <c r="G74" i="1"/>
  <c r="I24" i="8" s="1"/>
  <c r="H74" i="1"/>
  <c r="K24" i="8" s="1"/>
  <c r="J8" i="2"/>
  <c r="O6" i="3"/>
  <c r="B6" i="8" s="1"/>
  <c r="T6" i="8" s="1"/>
  <c r="G8" i="3"/>
  <c r="G6" i="3" s="1"/>
  <c r="I26" i="8" s="1"/>
  <c r="G68" i="3"/>
  <c r="I28" i="8" s="1"/>
  <c r="H43" i="2"/>
  <c r="DZ66" i="5"/>
  <c r="DU66" i="5"/>
  <c r="DZ60" i="5"/>
  <c r="DU60" i="5"/>
  <c r="DZ39" i="5"/>
  <c r="DU39" i="5"/>
  <c r="DU33" i="5"/>
  <c r="DZ33" i="5"/>
  <c r="DZ16" i="5"/>
  <c r="DU16" i="5"/>
  <c r="ED4" i="5"/>
  <c r="DV76" i="5"/>
  <c r="EI61" i="5"/>
  <c r="N39" i="8" s="1"/>
  <c r="EI4" i="5"/>
  <c r="F10" i="8"/>
  <c r="EF4" i="4"/>
  <c r="DX30" i="4"/>
  <c r="DV6" i="4"/>
  <c r="EA6" i="4"/>
  <c r="DU65" i="6"/>
  <c r="DZ65" i="6"/>
  <c r="DU48" i="6"/>
  <c r="DZ48" i="6"/>
  <c r="EE41" i="6"/>
  <c r="F47" i="8" s="1"/>
  <c r="DZ17" i="6"/>
  <c r="DU17" i="6"/>
  <c r="E8" i="2"/>
  <c r="H8" i="2"/>
  <c r="F8" i="3"/>
  <c r="U68" i="3"/>
  <c r="DZ63" i="5"/>
  <c r="EG61" i="5"/>
  <c r="J39" i="8" s="1"/>
  <c r="DU63" i="5"/>
  <c r="DU50" i="5"/>
  <c r="DZ50" i="5"/>
  <c r="DZ34" i="5"/>
  <c r="DU34" i="5"/>
  <c r="DZ23" i="5"/>
  <c r="DU23" i="5"/>
  <c r="DU76" i="3"/>
  <c r="DW72" i="3"/>
  <c r="DW32" i="2"/>
  <c r="U62" i="1"/>
  <c r="D12" i="1"/>
  <c r="DV32" i="1"/>
  <c r="EC10" i="2"/>
  <c r="P39" i="2"/>
  <c r="D39" i="2" s="1"/>
  <c r="P32" i="2"/>
  <c r="D32" i="2" s="1"/>
  <c r="P22" i="2"/>
  <c r="D22" i="2" s="1"/>
  <c r="P12" i="2"/>
  <c r="P19" i="3"/>
  <c r="D19" i="3" s="1"/>
  <c r="P23" i="3"/>
  <c r="D23" i="3" s="1"/>
  <c r="P41" i="3"/>
  <c r="D41" i="3" s="1"/>
  <c r="P59" i="3"/>
  <c r="D59" i="3" s="1"/>
  <c r="P51" i="3"/>
  <c r="D51" i="3" s="1"/>
  <c r="AV6" i="1"/>
  <c r="H4" i="8" s="1"/>
  <c r="H7" i="8" s="1"/>
  <c r="BG6" i="1"/>
  <c r="J4" i="8" s="1"/>
  <c r="J7" i="8" s="1"/>
  <c r="CY6" i="1"/>
  <c r="R4" i="8" s="1"/>
  <c r="R7" i="8" s="1"/>
  <c r="E62" i="1"/>
  <c r="E23" i="8" s="1"/>
  <c r="E48" i="1"/>
  <c r="E22" i="8" s="1"/>
  <c r="F8" i="2"/>
  <c r="Z6" i="3"/>
  <c r="D6" i="8" s="1"/>
  <c r="H68" i="3"/>
  <c r="K28" i="8" s="1"/>
  <c r="E35" i="8"/>
  <c r="E6" i="4"/>
  <c r="U8" i="1"/>
  <c r="DZ58" i="5"/>
  <c r="DU58" i="5"/>
  <c r="DZ54" i="5"/>
  <c r="DU54" i="5"/>
  <c r="DZ25" i="5"/>
  <c r="DU25" i="5"/>
  <c r="DZ15" i="5"/>
  <c r="DU15" i="5"/>
  <c r="DZ9" i="5"/>
  <c r="DU9" i="5"/>
  <c r="DZ44" i="5"/>
  <c r="B10" i="8"/>
  <c r="T8" i="8"/>
  <c r="B13" i="8"/>
  <c r="T11" i="8"/>
  <c r="T13" i="8" s="1"/>
  <c r="B35" i="8"/>
  <c r="C6" i="4"/>
  <c r="B59" i="8" s="1"/>
  <c r="EA29" i="4"/>
  <c r="DV29" i="4"/>
  <c r="EA26" i="4"/>
  <c r="DV26" i="4"/>
  <c r="EJ4" i="4"/>
  <c r="EB30" i="4"/>
  <c r="DU51" i="6"/>
  <c r="DZ51" i="6"/>
  <c r="DU47" i="6"/>
  <c r="DZ29" i="6"/>
  <c r="DU29" i="6"/>
  <c r="U35" i="5"/>
  <c r="D38" i="5"/>
  <c r="D11" i="5"/>
  <c r="DS76" i="5"/>
  <c r="DU11" i="5"/>
  <c r="DU7" i="5"/>
  <c r="DZ55" i="5"/>
  <c r="DZ49" i="5"/>
  <c r="DW46" i="5"/>
  <c r="DZ36" i="5"/>
  <c r="DY35" i="5"/>
  <c r="DU35" i="5" s="1"/>
  <c r="DZ32" i="5"/>
  <c r="DZ12" i="5"/>
  <c r="EA46" i="5"/>
  <c r="EA44" i="5"/>
  <c r="EI30" i="5" s="1"/>
  <c r="N37" i="8" s="1"/>
  <c r="F8" i="5"/>
  <c r="F57" i="5"/>
  <c r="G38" i="8" s="1"/>
  <c r="AK6" i="5"/>
  <c r="F9" i="8" s="1"/>
  <c r="CC6" i="5"/>
  <c r="N9" i="8" s="1"/>
  <c r="N10" i="8" s="1"/>
  <c r="G8" i="6"/>
  <c r="G46" i="6"/>
  <c r="I47" i="8" s="1"/>
  <c r="F60" i="6"/>
  <c r="G48" i="8" s="1"/>
  <c r="P74" i="6"/>
  <c r="D74" i="6" s="1"/>
  <c r="P71" i="6"/>
  <c r="D71" i="6" s="1"/>
  <c r="P65" i="6"/>
  <c r="P57" i="6"/>
  <c r="D57" i="6" s="1"/>
  <c r="P54" i="6"/>
  <c r="D54" i="6" s="1"/>
  <c r="P52" i="6"/>
  <c r="D52" i="6" s="1"/>
  <c r="P50" i="6"/>
  <c r="D50" i="6" s="1"/>
  <c r="P44" i="6"/>
  <c r="D44" i="6" s="1"/>
  <c r="P41" i="6"/>
  <c r="D41" i="6" s="1"/>
  <c r="I8" i="4"/>
  <c r="EG30" i="4"/>
  <c r="EA27" i="4"/>
  <c r="EA21" i="4"/>
  <c r="DW14" i="4"/>
  <c r="DZ8" i="4"/>
  <c r="DZ30" i="4" s="1"/>
  <c r="DY49" i="6"/>
  <c r="DU49" i="6" s="1"/>
  <c r="DY47" i="6"/>
  <c r="DZ47" i="6" s="1"/>
  <c r="DY46" i="6"/>
  <c r="DZ46" i="6" s="1"/>
  <c r="DY44" i="6"/>
  <c r="EG41" i="6" s="1"/>
  <c r="J47" i="8" s="1"/>
  <c r="DW33" i="6"/>
  <c r="DY31" i="6"/>
  <c r="DU31" i="6" s="1"/>
  <c r="DW27" i="6"/>
  <c r="DY26" i="6"/>
  <c r="DZ26" i="6" s="1"/>
  <c r="DW16" i="6"/>
  <c r="DY13" i="6"/>
  <c r="DU13" i="6" s="1"/>
  <c r="P10" i="8"/>
  <c r="AV6" i="5"/>
  <c r="H9" i="8" s="1"/>
  <c r="H10" i="8" s="1"/>
  <c r="CN6" i="5"/>
  <c r="P9" i="8" s="1"/>
  <c r="EG30" i="5"/>
  <c r="J37" i="8" s="1"/>
  <c r="DY64" i="6"/>
  <c r="EG54" i="6" s="1"/>
  <c r="J48" i="8" s="1"/>
  <c r="DV33" i="6"/>
  <c r="DV27" i="6"/>
  <c r="DV16" i="6"/>
  <c r="U68" i="5"/>
  <c r="D71" i="5"/>
  <c r="EA76" i="5"/>
  <c r="DU74" i="5"/>
  <c r="DU70" i="5"/>
  <c r="DU18" i="5"/>
  <c r="EF76" i="5"/>
  <c r="DZ73" i="5"/>
  <c r="DZ67" i="5"/>
  <c r="DZ17" i="5"/>
  <c r="DW8" i="5"/>
  <c r="DZ8" i="5" s="1"/>
  <c r="DW6" i="5"/>
  <c r="DU6" i="5" s="1"/>
  <c r="E68" i="5"/>
  <c r="E39" i="8" s="1"/>
  <c r="O6" i="5"/>
  <c r="B9" i="8" s="1"/>
  <c r="BG6" i="5"/>
  <c r="J9" i="8" s="1"/>
  <c r="J10" i="8" s="1"/>
  <c r="CY6" i="5"/>
  <c r="R9" i="8" s="1"/>
  <c r="R10" i="8" s="1"/>
  <c r="U83" i="5"/>
  <c r="E8" i="6"/>
  <c r="J8" i="6"/>
  <c r="E46" i="6"/>
  <c r="E47" i="8" s="1"/>
  <c r="J46" i="6"/>
  <c r="O47" i="8" s="1"/>
  <c r="H60" i="6"/>
  <c r="K48" i="8" s="1"/>
  <c r="P46" i="6"/>
  <c r="D49" i="6"/>
  <c r="F8" i="4"/>
  <c r="DZ14" i="4"/>
  <c r="EF73" i="6"/>
  <c r="U57" i="5"/>
  <c r="P81" i="5"/>
  <c r="D81" i="5" s="1"/>
  <c r="P76" i="5"/>
  <c r="D76" i="5" s="1"/>
  <c r="P66" i="5"/>
  <c r="D66" i="5" s="1"/>
  <c r="P60" i="5"/>
  <c r="P51" i="5"/>
  <c r="D51" i="5" s="1"/>
  <c r="P44" i="5"/>
  <c r="D44" i="5" s="1"/>
  <c r="P39" i="5"/>
  <c r="D39" i="5" s="1"/>
  <c r="P28" i="5"/>
  <c r="D28" i="5" s="1"/>
  <c r="P21" i="5"/>
  <c r="D21" i="5" s="1"/>
  <c r="P16" i="5"/>
  <c r="D16" i="5" s="1"/>
  <c r="P12" i="5"/>
  <c r="D12" i="5" s="1"/>
  <c r="DU67" i="5"/>
  <c r="DZ35" i="5"/>
  <c r="E35" i="5"/>
  <c r="E37" i="8" s="1"/>
  <c r="Z6" i="5"/>
  <c r="D9" i="8" s="1"/>
  <c r="D10" i="8" s="1"/>
  <c r="BR6" i="5"/>
  <c r="L9" i="8" s="1"/>
  <c r="L10" i="8" s="1"/>
  <c r="F46" i="6"/>
  <c r="G47" i="8" s="1"/>
  <c r="E60" i="6"/>
  <c r="E48" i="8" s="1"/>
  <c r="P34" i="6"/>
  <c r="D34" i="6" s="1"/>
  <c r="P31" i="6"/>
  <c r="D31" i="6" s="1"/>
  <c r="P26" i="6"/>
  <c r="D26" i="6" s="1"/>
  <c r="P22" i="6"/>
  <c r="D22" i="6" s="1"/>
  <c r="P20" i="6"/>
  <c r="D20" i="6" s="1"/>
  <c r="P15" i="6"/>
  <c r="D15" i="6" s="1"/>
  <c r="P13" i="6"/>
  <c r="D13" i="6" s="1"/>
  <c r="P11" i="6"/>
  <c r="P33" i="4"/>
  <c r="D33" i="4" s="1"/>
  <c r="P31" i="4"/>
  <c r="D31" i="4" s="1"/>
  <c r="P28" i="4"/>
  <c r="D28" i="4" s="1"/>
  <c r="P25" i="4"/>
  <c r="D25" i="4" s="1"/>
  <c r="P22" i="4"/>
  <c r="D22" i="4" s="1"/>
  <c r="P16" i="4"/>
  <c r="D16" i="4" s="1"/>
  <c r="P14" i="4"/>
  <c r="D14" i="4" s="1"/>
  <c r="P10" i="4"/>
  <c r="DZ12" i="4"/>
  <c r="DV12" i="4" s="1"/>
  <c r="L51" i="8"/>
  <c r="DQ56" i="7"/>
  <c r="B51" i="8" s="1"/>
  <c r="DW9" i="6"/>
  <c r="DV6" i="6"/>
  <c r="F6" i="7"/>
  <c r="P84" i="7"/>
  <c r="D84" i="7" s="1"/>
  <c r="P62" i="7"/>
  <c r="P60" i="7"/>
  <c r="D60" i="7" s="1"/>
  <c r="P58" i="7"/>
  <c r="D58" i="7" s="1"/>
  <c r="P55" i="7"/>
  <c r="D55" i="7" s="1"/>
  <c r="P53" i="7"/>
  <c r="D53" i="7" s="1"/>
  <c r="P51" i="7"/>
  <c r="P45" i="7"/>
  <c r="D45" i="7" s="1"/>
  <c r="P40" i="7"/>
  <c r="D40" i="7" s="1"/>
  <c r="P36" i="7"/>
  <c r="D36" i="7" s="1"/>
  <c r="P34" i="7"/>
  <c r="D34" i="7" s="1"/>
  <c r="P31" i="7"/>
  <c r="D31" i="7" s="1"/>
  <c r="P27" i="7"/>
  <c r="D27" i="7" s="1"/>
  <c r="P22" i="7"/>
  <c r="D22" i="7" s="1"/>
  <c r="P18" i="7"/>
  <c r="D18" i="7" s="1"/>
  <c r="P15" i="7"/>
  <c r="D15" i="7" s="1"/>
  <c r="P12" i="7"/>
  <c r="DS80" i="7"/>
  <c r="DU80" i="7"/>
  <c r="H51" i="8"/>
  <c r="DQ74" i="7"/>
  <c r="B52" i="8" s="1"/>
  <c r="CN6" i="1"/>
  <c r="P4" i="8" s="1"/>
  <c r="P7" i="8" s="1"/>
  <c r="P14" i="8" s="1"/>
  <c r="DV9" i="6"/>
  <c r="D62" i="7"/>
  <c r="C51" i="8" s="1"/>
  <c r="I49" i="7"/>
  <c r="M50" i="8" s="1"/>
  <c r="DR80" i="7"/>
  <c r="DW80" i="7"/>
  <c r="DQ4" i="7"/>
  <c r="AK6" i="1"/>
  <c r="F4" i="8" s="1"/>
  <c r="F7" i="8" s="1"/>
  <c r="DY6" i="6"/>
  <c r="P85" i="7"/>
  <c r="D85" i="7" s="1"/>
  <c r="P83" i="7"/>
  <c r="I62" i="7"/>
  <c r="M51" i="8" s="1"/>
  <c r="P59" i="7"/>
  <c r="D59" i="7" s="1"/>
  <c r="P57" i="7"/>
  <c r="D57" i="7" s="1"/>
  <c r="P54" i="7"/>
  <c r="D54" i="7" s="1"/>
  <c r="P52" i="7"/>
  <c r="D52" i="7" s="1"/>
  <c r="P47" i="7"/>
  <c r="D47" i="7" s="1"/>
  <c r="P43" i="7"/>
  <c r="D43" i="7" s="1"/>
  <c r="P38" i="7"/>
  <c r="D38" i="7" s="1"/>
  <c r="P35" i="7"/>
  <c r="D35" i="7" s="1"/>
  <c r="P32" i="7"/>
  <c r="D32" i="7" s="1"/>
  <c r="P29" i="7"/>
  <c r="D29" i="7" s="1"/>
  <c r="P25" i="7"/>
  <c r="D25" i="7" s="1"/>
  <c r="P20" i="7"/>
  <c r="D20" i="7" s="1"/>
  <c r="P17" i="7"/>
  <c r="D17" i="7" s="1"/>
  <c r="P13" i="7"/>
  <c r="D13" i="7" s="1"/>
  <c r="DV44" i="7"/>
  <c r="Z6" i="1"/>
  <c r="D4" i="8" s="1"/>
  <c r="D7" i="8" s="1"/>
  <c r="I81" i="7"/>
  <c r="M52" i="8" s="1"/>
  <c r="H49" i="8"/>
  <c r="H53" i="8" s="1"/>
  <c r="H60" i="8" s="1"/>
  <c r="BR6" i="1"/>
  <c r="L4" i="8" s="1"/>
  <c r="L7" i="8" s="1"/>
  <c r="I10" i="8"/>
  <c r="K10" i="8"/>
  <c r="S10" i="8"/>
  <c r="G10" i="8"/>
  <c r="AA6" i="3"/>
  <c r="E6" i="8" s="1"/>
  <c r="O10" i="8"/>
  <c r="CD8" i="7"/>
  <c r="AL8" i="7"/>
  <c r="D10" i="2"/>
  <c r="E8" i="3"/>
  <c r="F68" i="5"/>
  <c r="G39" i="8" s="1"/>
  <c r="I74" i="1"/>
  <c r="M24" i="8" s="1"/>
  <c r="CZ6" i="3"/>
  <c r="S6" i="8" s="1"/>
  <c r="CZ6" i="7"/>
  <c r="S12" i="8" s="1"/>
  <c r="C49" i="7"/>
  <c r="C6" i="7" s="1"/>
  <c r="B60" i="8" s="1"/>
  <c r="CZ35" i="5"/>
  <c r="CD46" i="6"/>
  <c r="CD6" i="6" s="1"/>
  <c r="O11" i="8" s="1"/>
  <c r="AL46" i="6"/>
  <c r="AL6" i="6" s="1"/>
  <c r="G11" i="8" s="1"/>
  <c r="BS8" i="6"/>
  <c r="AA8" i="6"/>
  <c r="BS49" i="7"/>
  <c r="BS6" i="7" s="1"/>
  <c r="M12" i="8" s="1"/>
  <c r="AA49" i="7"/>
  <c r="AA6" i="7" s="1"/>
  <c r="E12" i="8" s="1"/>
  <c r="E57" i="5"/>
  <c r="E38" i="8" s="1"/>
  <c r="F8" i="1"/>
  <c r="F8" i="6"/>
  <c r="G8" i="5"/>
  <c r="I57" i="5"/>
  <c r="M38" i="8" s="1"/>
  <c r="I8" i="7"/>
  <c r="J8" i="3"/>
  <c r="J6" i="3" s="1"/>
  <c r="O26" i="8" s="1"/>
  <c r="J62" i="1"/>
  <c r="O23" i="8" s="1"/>
  <c r="D59" i="5"/>
  <c r="D10" i="5"/>
  <c r="D62" i="6"/>
  <c r="BS46" i="6"/>
  <c r="AA46" i="6"/>
  <c r="D48" i="6"/>
  <c r="BH8" i="6"/>
  <c r="CD62" i="7"/>
  <c r="AL62" i="7"/>
  <c r="BH49" i="7"/>
  <c r="BH6" i="7" s="1"/>
  <c r="K12" i="8" s="1"/>
  <c r="D10" i="7"/>
  <c r="F62" i="1"/>
  <c r="G23" i="8" s="1"/>
  <c r="H68" i="5"/>
  <c r="K39" i="8" s="1"/>
  <c r="H8" i="5"/>
  <c r="I68" i="5"/>
  <c r="M39" i="8" s="1"/>
  <c r="D82" i="5"/>
  <c r="D37" i="5"/>
  <c r="CZ8" i="5"/>
  <c r="CZ6" i="5" s="1"/>
  <c r="S9" i="8" s="1"/>
  <c r="BH60" i="6"/>
  <c r="CZ46" i="6"/>
  <c r="CZ6" i="6" s="1"/>
  <c r="S11" i="8" s="1"/>
  <c r="S13" i="8" s="1"/>
  <c r="CZ62" i="7"/>
  <c r="BS62" i="7"/>
  <c r="AA62" i="7"/>
  <c r="CO8" i="7"/>
  <c r="CO6" i="7" s="1"/>
  <c r="Q12" i="8" s="1"/>
  <c r="Q13" i="8" s="1"/>
  <c r="AW8" i="7"/>
  <c r="AW6" i="7" s="1"/>
  <c r="I12" i="8" s="1"/>
  <c r="I13" i="8" s="1"/>
  <c r="D10" i="3"/>
  <c r="E8" i="5"/>
  <c r="F35" i="5"/>
  <c r="G37" i="8" s="1"/>
  <c r="G8" i="1"/>
  <c r="G68" i="5"/>
  <c r="I39" i="8" s="1"/>
  <c r="H8" i="3"/>
  <c r="H8" i="4"/>
  <c r="H35" i="5"/>
  <c r="K37" i="8" s="1"/>
  <c r="I8" i="2"/>
  <c r="I8" i="5"/>
  <c r="G62" i="1"/>
  <c r="I23" i="8" s="1"/>
  <c r="G57" i="5"/>
  <c r="I38" i="8" s="1"/>
  <c r="I8" i="3"/>
  <c r="I35" i="5"/>
  <c r="M37" i="8" s="1"/>
  <c r="I46" i="6"/>
  <c r="M47" i="8" s="1"/>
  <c r="I8" i="6"/>
  <c r="G8" i="2"/>
  <c r="H62" i="1"/>
  <c r="K23" i="8" s="1"/>
  <c r="H8" i="1"/>
  <c r="H57" i="5"/>
  <c r="K38" i="8" s="1"/>
  <c r="H8" i="6"/>
  <c r="I60" i="6"/>
  <c r="M48" i="8" s="1"/>
  <c r="DE6" i="7"/>
  <c r="J57" i="5"/>
  <c r="O38" i="8" s="1"/>
  <c r="J60" i="6"/>
  <c r="O48" i="8" s="1"/>
  <c r="J8" i="4"/>
  <c r="J35" i="5"/>
  <c r="O37" i="8" s="1"/>
  <c r="J68" i="5"/>
  <c r="O39" i="8" s="1"/>
  <c r="J8" i="5"/>
  <c r="EB27" i="1"/>
  <c r="DX27" i="1"/>
  <c r="DZ27" i="1"/>
  <c r="BB74" i="1"/>
  <c r="BM48" i="1"/>
  <c r="BX62" i="1"/>
  <c r="BX8" i="1"/>
  <c r="AF8" i="2"/>
  <c r="AF6" i="2" s="1"/>
  <c r="BB8" i="2"/>
  <c r="BB6" i="2" s="1"/>
  <c r="BX8" i="2"/>
  <c r="BX6" i="2" s="1"/>
  <c r="CT8" i="2"/>
  <c r="CT6" i="2" s="1"/>
  <c r="BB48" i="3"/>
  <c r="BB8" i="3"/>
  <c r="BB6" i="3" s="1"/>
  <c r="BM8" i="3"/>
  <c r="BM6" i="3" s="1"/>
  <c r="BM76" i="3"/>
  <c r="AF34" i="4"/>
  <c r="AF8" i="4"/>
  <c r="AF6" i="4" s="1"/>
  <c r="BB34" i="4"/>
  <c r="BB8" i="4"/>
  <c r="BB6" i="4" s="1"/>
  <c r="BX34" i="4"/>
  <c r="BX8" i="4"/>
  <c r="BX6" i="4" s="1"/>
  <c r="CT34" i="4"/>
  <c r="CT8" i="4"/>
  <c r="CT6" i="4" s="1"/>
  <c r="BB68" i="5"/>
  <c r="BB83" i="5"/>
  <c r="BB8" i="5"/>
  <c r="BB6" i="5" s="1"/>
  <c r="BM68" i="5"/>
  <c r="BM6" i="5" s="1"/>
  <c r="BM57" i="5"/>
  <c r="BM35" i="5"/>
  <c r="BX57" i="5"/>
  <c r="BX35" i="5"/>
  <c r="BX83" i="5"/>
  <c r="BX8" i="5"/>
  <c r="BX60" i="6"/>
  <c r="BX46" i="6"/>
  <c r="BX8" i="6"/>
  <c r="CI46" i="6"/>
  <c r="CI8" i="6"/>
  <c r="CI6" i="6" s="1"/>
  <c r="CI79" i="6"/>
  <c r="CT60" i="6"/>
  <c r="CT8" i="6"/>
  <c r="CT79" i="6"/>
  <c r="DE60" i="6"/>
  <c r="DE46" i="6"/>
  <c r="DE79" i="6"/>
  <c r="AF62" i="7"/>
  <c r="AF49" i="7"/>
  <c r="AF87" i="7"/>
  <c r="AF8" i="7"/>
  <c r="CT62" i="7"/>
  <c r="CT87" i="7"/>
  <c r="CT8" i="7"/>
  <c r="DE62" i="7"/>
  <c r="DE49" i="7"/>
  <c r="BM74" i="1"/>
  <c r="BM62" i="1"/>
  <c r="BX74" i="1"/>
  <c r="BX48" i="1"/>
  <c r="AF43" i="2"/>
  <c r="BB43" i="2"/>
  <c r="BX43" i="2"/>
  <c r="CT43" i="2"/>
  <c r="BX48" i="3"/>
  <c r="BX8" i="3"/>
  <c r="BX6" i="3" s="1"/>
  <c r="CI8" i="3"/>
  <c r="CI6" i="3" s="1"/>
  <c r="CI76" i="3"/>
  <c r="AQ68" i="5"/>
  <c r="AQ35" i="5"/>
  <c r="AQ83" i="5"/>
  <c r="AQ8" i="5"/>
  <c r="CI49" i="7"/>
  <c r="CI87" i="7"/>
  <c r="CI8" i="7"/>
  <c r="CI6" i="7" s="1"/>
  <c r="AF74" i="1"/>
  <c r="AQ48" i="1"/>
  <c r="CT74" i="1"/>
  <c r="DE48" i="1"/>
  <c r="CT48" i="3"/>
  <c r="CT8" i="3"/>
  <c r="DE8" i="3"/>
  <c r="DE6" i="3" s="1"/>
  <c r="DE76" i="3"/>
  <c r="AQ8" i="4"/>
  <c r="AQ6" i="4" s="1"/>
  <c r="BM8" i="4"/>
  <c r="BM6" i="4" s="1"/>
  <c r="CI8" i="4"/>
  <c r="CI6" i="4" s="1"/>
  <c r="DE8" i="4"/>
  <c r="DE6" i="4" s="1"/>
  <c r="AF57" i="5"/>
  <c r="AF35" i="5"/>
  <c r="AF83" i="5"/>
  <c r="AF8" i="5"/>
  <c r="AF6" i="5" s="1"/>
  <c r="CT68" i="5"/>
  <c r="CT83" i="5"/>
  <c r="CT8" i="5"/>
  <c r="CT6" i="5" s="1"/>
  <c r="DE68" i="5"/>
  <c r="DE6" i="5" s="1"/>
  <c r="DE57" i="5"/>
  <c r="DE35" i="5"/>
  <c r="BB62" i="7"/>
  <c r="BB87" i="7"/>
  <c r="BB8" i="7"/>
  <c r="BM62" i="7"/>
  <c r="BM49" i="7"/>
  <c r="BM6" i="7" s="1"/>
  <c r="BX62" i="7"/>
  <c r="BX49" i="7"/>
  <c r="BX87" i="7"/>
  <c r="BX8" i="7"/>
  <c r="BX6" i="7" s="1"/>
  <c r="BH51" i="1"/>
  <c r="BH48" i="1" s="1"/>
  <c r="BH14" i="1"/>
  <c r="BH8" i="1" s="1"/>
  <c r="BS64" i="1"/>
  <c r="BS10" i="1"/>
  <c r="AQ74" i="1"/>
  <c r="AQ62" i="1"/>
  <c r="DE74" i="1"/>
  <c r="DE62" i="1"/>
  <c r="AF48" i="3"/>
  <c r="AF8" i="3"/>
  <c r="AQ8" i="3"/>
  <c r="AQ6" i="3" s="1"/>
  <c r="AQ76" i="3"/>
  <c r="CI68" i="5"/>
  <c r="CI35" i="5"/>
  <c r="CI83" i="5"/>
  <c r="CI8" i="5"/>
  <c r="CI6" i="5" s="1"/>
  <c r="AF60" i="6"/>
  <c r="AF46" i="6"/>
  <c r="AF8" i="6"/>
  <c r="AF6" i="6" s="1"/>
  <c r="AQ46" i="6"/>
  <c r="AQ8" i="6"/>
  <c r="AQ79" i="6"/>
  <c r="BB60" i="6"/>
  <c r="BB8" i="6"/>
  <c r="BB6" i="6" s="1"/>
  <c r="BB79" i="6"/>
  <c r="BM60" i="6"/>
  <c r="BM46" i="6"/>
  <c r="BM6" i="6" s="1"/>
  <c r="BM79" i="6"/>
  <c r="DE8" i="6"/>
  <c r="AQ49" i="7"/>
  <c r="AQ87" i="7"/>
  <c r="AQ8" i="7"/>
  <c r="AQ6" i="7" s="1"/>
  <c r="CI8" i="1"/>
  <c r="AF8" i="1"/>
  <c r="BB8" i="1"/>
  <c r="CT8" i="1"/>
  <c r="D75" i="3" l="1"/>
  <c r="E6" i="7"/>
  <c r="I34" i="4"/>
  <c r="H6" i="7"/>
  <c r="U6" i="6"/>
  <c r="I79" i="6"/>
  <c r="D68" i="5"/>
  <c r="C39" i="8" s="1"/>
  <c r="P8" i="1"/>
  <c r="H6" i="3"/>
  <c r="K26" i="8" s="1"/>
  <c r="U6" i="3"/>
  <c r="D68" i="1"/>
  <c r="DV20" i="1"/>
  <c r="EA33" i="1"/>
  <c r="EF43" i="1"/>
  <c r="F22" i="8" s="1"/>
  <c r="EE24" i="1"/>
  <c r="AA6" i="1"/>
  <c r="E4" i="8" s="1"/>
  <c r="EH67" i="1"/>
  <c r="J24" i="8" s="1"/>
  <c r="DV70" i="1"/>
  <c r="EH56" i="1"/>
  <c r="J23" i="8" s="1"/>
  <c r="EJ35" i="1"/>
  <c r="AW6" i="1"/>
  <c r="I4" i="8" s="1"/>
  <c r="I7" i="8" s="1"/>
  <c r="I14" i="8" s="1"/>
  <c r="DV42" i="1"/>
  <c r="DV41" i="1"/>
  <c r="DV62" i="1"/>
  <c r="E7" i="8"/>
  <c r="CD6" i="1"/>
  <c r="O4" i="8" s="1"/>
  <c r="O7" i="8" s="1"/>
  <c r="DV39" i="1"/>
  <c r="DV40" i="1"/>
  <c r="EA69" i="1"/>
  <c r="DV36" i="1"/>
  <c r="CO6" i="1"/>
  <c r="Q4" i="8" s="1"/>
  <c r="Q7" i="8" s="1"/>
  <c r="Q14" i="8" s="1"/>
  <c r="EA64" i="1"/>
  <c r="EF24" i="1"/>
  <c r="EJ56" i="1"/>
  <c r="N23" i="8" s="1"/>
  <c r="DW75" i="1"/>
  <c r="DV31" i="1"/>
  <c r="DV64" i="1"/>
  <c r="EJ67" i="1"/>
  <c r="N24" i="8" s="1"/>
  <c r="CI6" i="1"/>
  <c r="CT6" i="1"/>
  <c r="AQ6" i="1"/>
  <c r="D51" i="1"/>
  <c r="EA15" i="1"/>
  <c r="EA18" i="1"/>
  <c r="EA73" i="1"/>
  <c r="EI67" i="1" s="1"/>
  <c r="L24" i="8" s="1"/>
  <c r="DV73" i="1"/>
  <c r="EA46" i="1"/>
  <c r="EI43" i="1" s="1"/>
  <c r="L22" i="8" s="1"/>
  <c r="DV46" i="1"/>
  <c r="AF6" i="1"/>
  <c r="EH35" i="1"/>
  <c r="DE6" i="1"/>
  <c r="EF4" i="1"/>
  <c r="F21" i="8" s="1"/>
  <c r="ED67" i="1"/>
  <c r="DV45" i="1"/>
  <c r="DV15" i="1"/>
  <c r="EF56" i="1"/>
  <c r="F23" i="8" s="1"/>
  <c r="BM6" i="1"/>
  <c r="EA40" i="1"/>
  <c r="S7" i="8"/>
  <c r="S14" i="8" s="1"/>
  <c r="I8" i="1"/>
  <c r="M21" i="8" s="1"/>
  <c r="EC30" i="5"/>
  <c r="B37" i="8" s="1"/>
  <c r="F25" i="8"/>
  <c r="EG43" i="2"/>
  <c r="L14" i="8"/>
  <c r="DZ6" i="6"/>
  <c r="DV73" i="6"/>
  <c r="ED4" i="6"/>
  <c r="DU6" i="6"/>
  <c r="DZ46" i="5"/>
  <c r="DU46" i="5"/>
  <c r="H14" i="8"/>
  <c r="DZ44" i="6"/>
  <c r="EH41" i="6" s="1"/>
  <c r="L47" i="8" s="1"/>
  <c r="EH4" i="4"/>
  <c r="J36" i="8"/>
  <c r="EG76" i="5"/>
  <c r="DW13" i="3"/>
  <c r="EE7" i="3" s="1"/>
  <c r="EE76" i="3" s="1"/>
  <c r="EB13" i="3"/>
  <c r="DX76" i="3"/>
  <c r="DW39" i="3"/>
  <c r="EB39" i="3"/>
  <c r="BB6" i="1"/>
  <c r="H6" i="6"/>
  <c r="K46" i="8"/>
  <c r="G6" i="2"/>
  <c r="I25" i="8"/>
  <c r="I6" i="3"/>
  <c r="M26" i="8" s="1"/>
  <c r="I6" i="5"/>
  <c r="M36" i="8"/>
  <c r="I21" i="8"/>
  <c r="I29" i="8" s="1"/>
  <c r="G6" i="1"/>
  <c r="I58" i="8" s="1"/>
  <c r="D8" i="3"/>
  <c r="BH6" i="6"/>
  <c r="K11" i="8" s="1"/>
  <c r="K13" i="8" s="1"/>
  <c r="F6" i="6"/>
  <c r="G60" i="8" s="1"/>
  <c r="G46" i="8"/>
  <c r="G13" i="8"/>
  <c r="E26" i="8"/>
  <c r="E6" i="3"/>
  <c r="L50" i="8"/>
  <c r="DQ44" i="7"/>
  <c r="B50" i="8" s="1"/>
  <c r="D83" i="7"/>
  <c r="D81" i="7" s="1"/>
  <c r="C52" i="8" s="1"/>
  <c r="P81" i="7"/>
  <c r="F14" i="8"/>
  <c r="EE4" i="6"/>
  <c r="DW73" i="6"/>
  <c r="P83" i="5"/>
  <c r="D83" i="5" s="1"/>
  <c r="E6" i="6"/>
  <c r="E60" i="8" s="1"/>
  <c r="E46" i="8"/>
  <c r="T9" i="8"/>
  <c r="P68" i="5"/>
  <c r="DZ16" i="6"/>
  <c r="DU16" i="6"/>
  <c r="DV14" i="4"/>
  <c r="EA14" i="4"/>
  <c r="EE4" i="4"/>
  <c r="DW30" i="4"/>
  <c r="I6" i="4"/>
  <c r="M35" i="8"/>
  <c r="G6" i="6"/>
  <c r="I60" i="8" s="1"/>
  <c r="I46" i="8"/>
  <c r="F6" i="5"/>
  <c r="G36" i="8"/>
  <c r="EH30" i="5"/>
  <c r="L37" i="8" s="1"/>
  <c r="P35" i="5"/>
  <c r="DZ64" i="6"/>
  <c r="EH54" i="6" s="1"/>
  <c r="L48" i="8" s="1"/>
  <c r="EA12" i="4"/>
  <c r="EH61" i="5"/>
  <c r="L39" i="8" s="1"/>
  <c r="E6" i="2"/>
  <c r="E25" i="8"/>
  <c r="DU26" i="6"/>
  <c r="N36" i="8"/>
  <c r="EI76" i="5"/>
  <c r="J6" i="2"/>
  <c r="O25" i="8"/>
  <c r="N14" i="8"/>
  <c r="EE30" i="5"/>
  <c r="F37" i="8" s="1"/>
  <c r="EC51" i="5"/>
  <c r="B38" i="8" s="1"/>
  <c r="D48" i="3"/>
  <c r="C27" i="8" s="1"/>
  <c r="EB19" i="2"/>
  <c r="DW19" i="2"/>
  <c r="EB56" i="3"/>
  <c r="DW56" i="3"/>
  <c r="EB30" i="3"/>
  <c r="EF43" i="2"/>
  <c r="D25" i="8"/>
  <c r="EB22" i="2"/>
  <c r="DX43" i="2"/>
  <c r="DW22" i="2"/>
  <c r="DX75" i="1"/>
  <c r="DW58" i="3"/>
  <c r="EB58" i="3"/>
  <c r="I76" i="3"/>
  <c r="EI7" i="3"/>
  <c r="EA13" i="1"/>
  <c r="DV13" i="1"/>
  <c r="EA23" i="1"/>
  <c r="DV23" i="1"/>
  <c r="EB55" i="3"/>
  <c r="DW55" i="3"/>
  <c r="EA43" i="2"/>
  <c r="DW16" i="2"/>
  <c r="EB16" i="2"/>
  <c r="DY43" i="2"/>
  <c r="BS6" i="6"/>
  <c r="M11" i="8" s="1"/>
  <c r="M13" i="8" s="1"/>
  <c r="CD6" i="7"/>
  <c r="O12" i="8" s="1"/>
  <c r="J6" i="6"/>
  <c r="O60" i="8" s="1"/>
  <c r="O46" i="8"/>
  <c r="EA8" i="4"/>
  <c r="DV8" i="4"/>
  <c r="DU64" i="6"/>
  <c r="EC54" i="6" s="1"/>
  <c r="B48" i="8" s="1"/>
  <c r="H6" i="2"/>
  <c r="K25" i="8"/>
  <c r="DW66" i="3"/>
  <c r="EB66" i="3"/>
  <c r="EE67" i="3"/>
  <c r="D64" i="1"/>
  <c r="D62" i="1" s="1"/>
  <c r="C23" i="8" s="1"/>
  <c r="BS62" i="1"/>
  <c r="AF6" i="3"/>
  <c r="BH6" i="1"/>
  <c r="K4" i="8" s="1"/>
  <c r="K7" i="8" s="1"/>
  <c r="BB6" i="7"/>
  <c r="CT6" i="3"/>
  <c r="AF6" i="7"/>
  <c r="CT6" i="6"/>
  <c r="BX6" i="5"/>
  <c r="J6" i="5"/>
  <c r="O36" i="8"/>
  <c r="I6" i="6"/>
  <c r="M46" i="8"/>
  <c r="H6" i="4"/>
  <c r="K35" i="8"/>
  <c r="H6" i="5"/>
  <c r="K36" i="8"/>
  <c r="D46" i="6"/>
  <c r="C47" i="8" s="1"/>
  <c r="D8" i="5"/>
  <c r="I6" i="7"/>
  <c r="M49" i="8"/>
  <c r="G21" i="8"/>
  <c r="F6" i="1"/>
  <c r="AA6" i="6"/>
  <c r="E11" i="8" s="1"/>
  <c r="E13" i="8" s="1"/>
  <c r="O13" i="8"/>
  <c r="G14" i="8"/>
  <c r="D14" i="8"/>
  <c r="B49" i="8"/>
  <c r="DQ80" i="7"/>
  <c r="D12" i="7"/>
  <c r="D8" i="7" s="1"/>
  <c r="P8" i="7"/>
  <c r="P87" i="7"/>
  <c r="D87" i="7" s="1"/>
  <c r="D60" i="5"/>
  <c r="P57" i="5"/>
  <c r="G35" i="8"/>
  <c r="G40" i="8" s="1"/>
  <c r="F6" i="4"/>
  <c r="I83" i="5"/>
  <c r="DZ27" i="6"/>
  <c r="DU27" i="6"/>
  <c r="DZ31" i="6"/>
  <c r="DU44" i="5"/>
  <c r="R14" i="8"/>
  <c r="D12" i="2"/>
  <c r="D8" i="2" s="1"/>
  <c r="P8" i="2"/>
  <c r="P6" i="2" s="1"/>
  <c r="C5" i="8" s="1"/>
  <c r="U5" i="8" s="1"/>
  <c r="P43" i="2"/>
  <c r="D43" i="2" s="1"/>
  <c r="EK7" i="2"/>
  <c r="EC43" i="2"/>
  <c r="D14" i="1"/>
  <c r="EI4" i="4"/>
  <c r="EA30" i="4"/>
  <c r="F35" i="8"/>
  <c r="EF30" i="4"/>
  <c r="ED76" i="5"/>
  <c r="D36" i="8"/>
  <c r="E21" i="8"/>
  <c r="E6" i="1"/>
  <c r="DZ76" i="3"/>
  <c r="EH7" i="3"/>
  <c r="D77" i="1"/>
  <c r="D74" i="1" s="1"/>
  <c r="C24" i="8" s="1"/>
  <c r="P74" i="1"/>
  <c r="I43" i="2"/>
  <c r="DU46" i="6"/>
  <c r="EH51" i="5"/>
  <c r="L38" i="8" s="1"/>
  <c r="EI67" i="3"/>
  <c r="J28" i="8" s="1"/>
  <c r="EB12" i="3"/>
  <c r="EB76" i="3" s="1"/>
  <c r="EA36" i="1"/>
  <c r="EB12" i="2"/>
  <c r="EB43" i="2" s="1"/>
  <c r="EJ67" i="3"/>
  <c r="L28" i="8" s="1"/>
  <c r="EG7" i="3"/>
  <c r="DW31" i="3"/>
  <c r="EB31" i="3"/>
  <c r="D68" i="3"/>
  <c r="C28" i="8" s="1"/>
  <c r="EJ7" i="2"/>
  <c r="H21" i="8"/>
  <c r="EG75" i="1"/>
  <c r="DV28" i="1"/>
  <c r="T4" i="8"/>
  <c r="T7" i="8" s="1"/>
  <c r="EI7" i="2"/>
  <c r="EE4" i="1"/>
  <c r="BS8" i="1"/>
  <c r="BS6" i="1" s="1"/>
  <c r="M4" i="8" s="1"/>
  <c r="M7" i="8" s="1"/>
  <c r="D10" i="1"/>
  <c r="BX6" i="1"/>
  <c r="I6" i="2"/>
  <c r="M25" i="8"/>
  <c r="O29" i="8"/>
  <c r="G6" i="5"/>
  <c r="I59" i="8" s="1"/>
  <c r="I36" i="8"/>
  <c r="I40" i="8" s="1"/>
  <c r="O14" i="8"/>
  <c r="DY73" i="6"/>
  <c r="EG4" i="6"/>
  <c r="D51" i="7"/>
  <c r="D49" i="7" s="1"/>
  <c r="C50" i="8" s="1"/>
  <c r="P49" i="7"/>
  <c r="P60" i="6"/>
  <c r="D65" i="6"/>
  <c r="D60" i="6" s="1"/>
  <c r="C48" i="8" s="1"/>
  <c r="N35" i="8"/>
  <c r="EJ30" i="4"/>
  <c r="DU8" i="5"/>
  <c r="EC4" i="5" s="1"/>
  <c r="C6" i="1"/>
  <c r="B58" i="8" s="1"/>
  <c r="B61" i="8" s="1"/>
  <c r="B21" i="8"/>
  <c r="B29" i="8" s="1"/>
  <c r="EB64" i="3"/>
  <c r="P8" i="3"/>
  <c r="P6" i="3" s="1"/>
  <c r="C6" i="8" s="1"/>
  <c r="U6" i="8" s="1"/>
  <c r="EJ4" i="1"/>
  <c r="EB75" i="1"/>
  <c r="EA63" i="1"/>
  <c r="DV63" i="1"/>
  <c r="DZ43" i="2"/>
  <c r="EH7" i="2"/>
  <c r="DE6" i="6"/>
  <c r="AQ6" i="6"/>
  <c r="AQ6" i="5"/>
  <c r="CT6" i="7"/>
  <c r="I87" i="7"/>
  <c r="BX6" i="6"/>
  <c r="DV27" i="1"/>
  <c r="ED35" i="1" s="1"/>
  <c r="EA27" i="1"/>
  <c r="EF35" i="1"/>
  <c r="J6" i="4"/>
  <c r="O59" i="8" s="1"/>
  <c r="O35" i="8"/>
  <c r="J6" i="1"/>
  <c r="O58" i="8" s="1"/>
  <c r="K21" i="8"/>
  <c r="E6" i="5"/>
  <c r="E36" i="8"/>
  <c r="E40" i="8" s="1"/>
  <c r="D35" i="5"/>
  <c r="C37" i="8" s="1"/>
  <c r="D57" i="5"/>
  <c r="C38" i="8" s="1"/>
  <c r="AL6" i="7"/>
  <c r="G12" i="8" s="1"/>
  <c r="DZ9" i="6"/>
  <c r="DU9" i="6"/>
  <c r="DV80" i="7"/>
  <c r="D10" i="4"/>
  <c r="D8" i="4" s="1"/>
  <c r="P34" i="4"/>
  <c r="P8" i="4"/>
  <c r="P6" i="4" s="1"/>
  <c r="D11" i="6"/>
  <c r="D8" i="6" s="1"/>
  <c r="P8" i="6"/>
  <c r="P79" i="6"/>
  <c r="D79" i="6" s="1"/>
  <c r="DW76" i="5"/>
  <c r="EE4" i="5"/>
  <c r="DZ33" i="6"/>
  <c r="DU33" i="6"/>
  <c r="P8" i="5"/>
  <c r="U6" i="5"/>
  <c r="T10" i="8"/>
  <c r="E59" i="8"/>
  <c r="G25" i="8"/>
  <c r="F6" i="2"/>
  <c r="J14" i="8"/>
  <c r="EF7" i="3"/>
  <c r="EC61" i="5"/>
  <c r="B39" i="8" s="1"/>
  <c r="F6" i="3"/>
  <c r="G26" i="8"/>
  <c r="DU44" i="6"/>
  <c r="EC41" i="6" s="1"/>
  <c r="B47" i="8" s="1"/>
  <c r="ED4" i="4"/>
  <c r="ED30" i="4" s="1"/>
  <c r="DV30" i="4"/>
  <c r="DZ6" i="5"/>
  <c r="EH4" i="1"/>
  <c r="DZ75" i="1"/>
  <c r="EH24" i="1"/>
  <c r="EJ24" i="1"/>
  <c r="DW52" i="3"/>
  <c r="EE47" i="3" s="1"/>
  <c r="EF47" i="3"/>
  <c r="D27" i="8" s="1"/>
  <c r="EB52" i="3"/>
  <c r="EJ47" i="3" s="1"/>
  <c r="L27" i="8" s="1"/>
  <c r="EB45" i="3"/>
  <c r="EA12" i="1"/>
  <c r="P62" i="1"/>
  <c r="P76" i="3"/>
  <c r="D76" i="3" s="1"/>
  <c r="DW10" i="2"/>
  <c r="EB18" i="2"/>
  <c r="DW18" i="2"/>
  <c r="EA65" i="1"/>
  <c r="DV65" i="1"/>
  <c r="EK47" i="3"/>
  <c r="EC76" i="3"/>
  <c r="EB37" i="3"/>
  <c r="B7" i="8"/>
  <c r="B14" i="8" s="1"/>
  <c r="E58" i="8" l="1"/>
  <c r="E61" i="8" s="1"/>
  <c r="K60" i="8"/>
  <c r="P6" i="6"/>
  <c r="C11" i="8" s="1"/>
  <c r="U11" i="8" s="1"/>
  <c r="E29" i="8"/>
  <c r="P6" i="5"/>
  <c r="C9" i="8" s="1"/>
  <c r="U9" i="8" s="1"/>
  <c r="G59" i="8"/>
  <c r="M59" i="8"/>
  <c r="M40" i="8"/>
  <c r="M14" i="8"/>
  <c r="D8" i="1"/>
  <c r="C21" i="8" s="1"/>
  <c r="T14" i="8"/>
  <c r="EI35" i="1"/>
  <c r="E14" i="8"/>
  <c r="ED43" i="1"/>
  <c r="ED56" i="1"/>
  <c r="DV75" i="1"/>
  <c r="EF75" i="1"/>
  <c r="EI56" i="1"/>
  <c r="L23" i="8" s="1"/>
  <c r="D6" i="7"/>
  <c r="C49" i="8"/>
  <c r="B36" i="8"/>
  <c r="B40" i="8" s="1"/>
  <c r="EC76" i="5"/>
  <c r="D6" i="6"/>
  <c r="C60" i="8" s="1"/>
  <c r="C46" i="8"/>
  <c r="D6" i="2"/>
  <c r="C25" i="8"/>
  <c r="EE7" i="2"/>
  <c r="EE43" i="2" s="1"/>
  <c r="DW43" i="2"/>
  <c r="EA75" i="1"/>
  <c r="EI4" i="1"/>
  <c r="EI24" i="1"/>
  <c r="J21" i="8"/>
  <c r="EH75" i="1"/>
  <c r="D26" i="8"/>
  <c r="EF76" i="3"/>
  <c r="EE76" i="5"/>
  <c r="F36" i="8"/>
  <c r="J25" i="8"/>
  <c r="EI43" i="2"/>
  <c r="L35" i="8"/>
  <c r="EI30" i="4"/>
  <c r="N27" i="8"/>
  <c r="EK76" i="3"/>
  <c r="D6" i="4"/>
  <c r="C35" i="8"/>
  <c r="O40" i="8"/>
  <c r="N21" i="8"/>
  <c r="N29" i="8" s="1"/>
  <c r="N58" i="8" s="1"/>
  <c r="EJ75" i="1"/>
  <c r="J46" i="8"/>
  <c r="J53" i="8" s="1"/>
  <c r="J60" i="8" s="1"/>
  <c r="EG73" i="6"/>
  <c r="D21" i="8"/>
  <c r="D29" i="8" s="1"/>
  <c r="D58" i="8" s="1"/>
  <c r="D61" i="8" s="1"/>
  <c r="EE75" i="1"/>
  <c r="H26" i="8"/>
  <c r="EH76" i="3"/>
  <c r="EK43" i="2"/>
  <c r="N25" i="8"/>
  <c r="P6" i="7"/>
  <c r="C12" i="8" s="1"/>
  <c r="U12" i="8" s="1"/>
  <c r="K14" i="8"/>
  <c r="EJ7" i="3"/>
  <c r="I61" i="8"/>
  <c r="DU73" i="6"/>
  <c r="EC4" i="6"/>
  <c r="ED4" i="1"/>
  <c r="F46" i="8"/>
  <c r="F53" i="8" s="1"/>
  <c r="F60" i="8" s="1"/>
  <c r="EE73" i="6"/>
  <c r="ED24" i="1"/>
  <c r="G58" i="8"/>
  <c r="D6" i="5"/>
  <c r="C36" i="8"/>
  <c r="K40" i="8"/>
  <c r="DU76" i="5"/>
  <c r="D35" i="8"/>
  <c r="D40" i="8" s="1"/>
  <c r="D59" i="8" s="1"/>
  <c r="EE30" i="4"/>
  <c r="EH30" i="4"/>
  <c r="J35" i="8"/>
  <c r="J40" i="8" s="1"/>
  <c r="J59" i="8" s="1"/>
  <c r="D46" i="8"/>
  <c r="D53" i="8" s="1"/>
  <c r="D60" i="8" s="1"/>
  <c r="ED73" i="6"/>
  <c r="DW76" i="3"/>
  <c r="EH4" i="5"/>
  <c r="DZ76" i="5"/>
  <c r="C8" i="8"/>
  <c r="D34" i="4"/>
  <c r="N40" i="8"/>
  <c r="N59" i="8" s="1"/>
  <c r="EJ43" i="2"/>
  <c r="L25" i="8"/>
  <c r="O61" i="8"/>
  <c r="H25" i="8"/>
  <c r="H29" i="8" s="1"/>
  <c r="H58" i="8" s="1"/>
  <c r="H61" i="8" s="1"/>
  <c r="EH43" i="2"/>
  <c r="EG76" i="3"/>
  <c r="F26" i="8"/>
  <c r="F29" i="8" s="1"/>
  <c r="F58" i="8" s="1"/>
  <c r="F61" i="8" s="1"/>
  <c r="F40" i="8"/>
  <c r="F59" i="8" s="1"/>
  <c r="G29" i="8"/>
  <c r="K59" i="8"/>
  <c r="M60" i="8"/>
  <c r="J26" i="8"/>
  <c r="EI76" i="3"/>
  <c r="D6" i="3"/>
  <c r="C26" i="8"/>
  <c r="DZ73" i="6"/>
  <c r="EH4" i="6"/>
  <c r="G61" i="8" l="1"/>
  <c r="U13" i="8"/>
  <c r="ED75" i="1"/>
  <c r="EH76" i="5"/>
  <c r="L36" i="8"/>
  <c r="L40" i="8" s="1"/>
  <c r="L59" i="8" s="1"/>
  <c r="L26" i="8"/>
  <c r="EJ76" i="3"/>
  <c r="C59" i="8"/>
  <c r="J29" i="8"/>
  <c r="J58" i="8" s="1"/>
  <c r="J61" i="8" s="1"/>
  <c r="N61" i="8"/>
  <c r="B46" i="8"/>
  <c r="B53" i="8" s="1"/>
  <c r="EC73" i="6"/>
  <c r="L46" i="8"/>
  <c r="L53" i="8" s="1"/>
  <c r="L60" i="8" s="1"/>
  <c r="EH73" i="6"/>
  <c r="C10" i="8"/>
  <c r="U8" i="8"/>
  <c r="U10" i="8" s="1"/>
  <c r="C13" i="8"/>
  <c r="L21" i="8"/>
  <c r="L29" i="8" s="1"/>
  <c r="L58" i="8" s="1"/>
  <c r="EI75" i="1"/>
  <c r="C40" i="8"/>
  <c r="L61" i="8" l="1"/>
  <c r="T82" i="1"/>
  <c r="H82" i="1" s="1"/>
  <c r="U82" i="1"/>
  <c r="I82" i="1" s="1"/>
  <c r="T48" i="1"/>
  <c r="T6" i="1" s="1"/>
  <c r="U48" i="1"/>
  <c r="U6" i="1" s="1"/>
  <c r="P82" i="1"/>
  <c r="D82" i="1" s="1"/>
  <c r="H52" i="1"/>
  <c r="H48" i="1"/>
  <c r="K22" i="8" s="1"/>
  <c r="K29" i="8" s="1"/>
  <c r="U52" i="1"/>
  <c r="I52" i="1" s="1"/>
  <c r="I48" i="1" s="1"/>
  <c r="P52" i="1"/>
  <c r="D52" i="1" s="1"/>
  <c r="D48" i="1" s="1"/>
  <c r="P48" i="1"/>
  <c r="P6" i="1" s="1"/>
  <c r="C4" i="8" s="1"/>
  <c r="H6" i="1" l="1"/>
  <c r="K58" i="8" s="1"/>
  <c r="K61" i="8" s="1"/>
  <c r="C7" i="8"/>
  <c r="C14" i="8" s="1"/>
  <c r="U14" i="8" s="1"/>
  <c r="U4" i="8"/>
  <c r="U7" i="8" s="1"/>
  <c r="D6" i="1"/>
  <c r="C58" i="8" s="1"/>
  <c r="C61" i="8" s="1"/>
  <c r="C22" i="8"/>
  <c r="C29" i="8" s="1"/>
  <c r="I6" i="1"/>
  <c r="M58" i="8" s="1"/>
  <c r="M61" i="8" s="1"/>
  <c r="M22" i="8"/>
  <c r="M29" i="8" s="1"/>
</calcChain>
</file>

<file path=xl/sharedStrings.xml><?xml version="1.0" encoding="utf-8"?>
<sst xmlns="http://schemas.openxmlformats.org/spreadsheetml/2006/main" count="5986" uniqueCount="1062">
  <si>
    <t>SKUTOČNÉ PLNENIE V ROKU 2016</t>
  </si>
  <si>
    <t>SKUTOČNÉ PLNENIE V ROKU 2017</t>
  </si>
  <si>
    <t>Náklady spolu   v €</t>
  </si>
  <si>
    <t>SPOLU Priorita 1.1.</t>
  </si>
  <si>
    <t>Verejné zdroje v €</t>
  </si>
  <si>
    <t>Súkromné zdroje          v €</t>
  </si>
  <si>
    <t>SPOLU EKONOMICKÝ ROZVOJ</t>
  </si>
  <si>
    <t>SPOLU Priorita 1.2.</t>
  </si>
  <si>
    <t>SPOLU Priorita 1.3.</t>
  </si>
  <si>
    <t>SPOLU Priorita 1.4.</t>
  </si>
  <si>
    <t xml:space="preserve">Aktivita 6.1.4.3 Udržiavať informovanosť o sociálnych službách prostredníctvom regionálnych médií, RTVS, letákov pre lekárov, letákov pre občanov. </t>
  </si>
  <si>
    <t>Priorita 6.2 Bývanie</t>
  </si>
  <si>
    <t>Opatrenie 6.2.1 Vytvorenie podmienok na bývanie pre cieľové skupiny</t>
  </si>
  <si>
    <t>Opatrenie 3.2.2  Zvýšenie prístupnosti k širokopásmovému internetu</t>
  </si>
  <si>
    <t>Opatrenie 1.3.2 Budovanie inovačného prostredia</t>
  </si>
  <si>
    <t>Počet nových bytových jednotiek</t>
  </si>
  <si>
    <t xml:space="preserve">Vytvorená ponuka </t>
  </si>
  <si>
    <t>MsÚ – OSV</t>
  </si>
  <si>
    <t>Počet nových bytových jednotiek v rodinných domoch</t>
  </si>
  <si>
    <t>Opatrenie 6.2.2 Zlepšenie občianskej vybavenosti</t>
  </si>
  <si>
    <t xml:space="preserve">Aktivita 6.2.2.1 Spracovať Generel bezbariérovej dopravy v meste </t>
  </si>
  <si>
    <t>Spracovaný Generel</t>
  </si>
  <si>
    <t>Aktivita 6.2.2.2 Spracovať Plán bezbariérovej úpravy objektov vo vlastníctve mesta</t>
  </si>
  <si>
    <t>Spracovaný Plán</t>
  </si>
  <si>
    <t xml:space="preserve">Aktivita 6.2.2.3 Spracovať Program revitalizácie a humanizácie obytných zón </t>
  </si>
  <si>
    <t>Spracovaný Program</t>
  </si>
  <si>
    <t>Priorita 6.3 Podpora zdravia</t>
  </si>
  <si>
    <t>Opatrenie 6.3.1 Zabezpečenie dostatočnej zdravotnej prevencie</t>
  </si>
  <si>
    <t>Počet podporených aktivít Projektu Zdravé mesto</t>
  </si>
  <si>
    <t>Aktualizovaný Plán zdravia mesta</t>
  </si>
  <si>
    <t>Obnovená pozícia koordinátora</t>
  </si>
  <si>
    <t>Počet edukačných nástrojov</t>
  </si>
  <si>
    <t>Počet organizovaných pohybových aktivít</t>
  </si>
  <si>
    <t>Počet zapojených občanov</t>
  </si>
  <si>
    <t>Počet výjazdov</t>
  </si>
  <si>
    <t>Výsledky monitorovania</t>
  </si>
  <si>
    <t>Opatrenie 6.3.2 Podpora zdravotníckych služieb</t>
  </si>
  <si>
    <t>Vyhodnotenie plnenia Akčného plánu na roky 2016 pre program:     VZDELÁVANIE</t>
  </si>
  <si>
    <t>Vyhodnotenie plnenia Akčného plánu na roky  2017 pre program:     VZDELÁVANIE</t>
  </si>
  <si>
    <t>Vyhodnotenie plnenia Akčného plánu na roky 2018 pre program:     VZDELÁVANIE</t>
  </si>
  <si>
    <t>Vyhodnotenie plnenia Akčného plánu na roky 2019 pre program:     VZDELÁVANIE</t>
  </si>
  <si>
    <t>Vyhodnotenie plnenia Akčného plánu na roky 2020 pre program:     VZDELÁVANIE</t>
  </si>
  <si>
    <t>Vyhodnotenie plnenia Akčného plánu na roky 2021 pre program:     VZDELÁVANIE</t>
  </si>
  <si>
    <t>Vyhodnotenie plnenia Akčného plánu na roky 2022 pre program:     VZDELÁVANIE</t>
  </si>
  <si>
    <t>Vyhodnotenie plnenia Akčného plánu na roky 2023 pre program:     VZDELÁVANIE</t>
  </si>
  <si>
    <t>Vyhodnotenie plnenia Akčného plánu na roky 2015 pre program:                                   Ekonomický rozvoj</t>
  </si>
  <si>
    <t>Vyhodnotenie plnenia Akčného plánu na roky 2016 pre program:                                   Ekonomický rozvoj</t>
  </si>
  <si>
    <t>Vyhodnotenie plnenia Akčného plánu na roky 2017 pre program:                                   Ekonomický rozvoj</t>
  </si>
  <si>
    <t>Vyhodnotenie plnenia Akčného plánu na roky 2018 pre program:                                   Ekonomický rozvoj</t>
  </si>
  <si>
    <t>Vyhodnotenie plnenia Akčného plánu na roky 2019 pre program:                                   Ekonomický rozvoj</t>
  </si>
  <si>
    <t>Vyhodnotenie plnenia Akčného plánu na roky 2020 pre program:                                   Ekonomický rozvoj</t>
  </si>
  <si>
    <t>Vyhodnotenie plnenia Akčného plánu na roky 2021 pre program:                                   Ekonomický rozvoj</t>
  </si>
  <si>
    <t>Vyhodnotenie plnenia Akčného plánu na roky 2022 pre program:                                   Ekonomický rozvoj</t>
  </si>
  <si>
    <t>Vyhodnotenie plnenia Akčného plánu na roky 2023 pre program:                                   Ekonomický rozvoj</t>
  </si>
  <si>
    <t>Vyhodnotenie plnenia Akčného plánu na roky 2015 pre program:     Moderná samospráva</t>
  </si>
  <si>
    <t>Vyhodnotenie plnenia Akčného plánu na roky 2023 pre program:     Moderná samospráva</t>
  </si>
  <si>
    <t>Vyhodnotenie plnenia Akčného plánu na roky 2022 pre program:     Moderná samospráva</t>
  </si>
  <si>
    <t>Vyhodnotenie plnenia Akčného plánu na roky 2021 pre program:     Moderná samospráva</t>
  </si>
  <si>
    <t>Vyhodnotenie plnenia Akčného plánu na roky 2020 pre program:     Moderná samospráva</t>
  </si>
  <si>
    <t>Vyhodnotenie plnenia Akčného plánu na roky 2019 pre program:     Moderná samospráva</t>
  </si>
  <si>
    <t>Vyhodnotenie plnenia Akčného plánu na roky 2018 pre program:     Moderná samospráva</t>
  </si>
  <si>
    <t>Vyhodnotenie plnenia Akčného plánu na roky 2017 pre program:     Moderná samospráva</t>
  </si>
  <si>
    <t>Vyhodnotenie plnenia Akčného plánu na roky 2016 pre program:     Moderná samospráva</t>
  </si>
  <si>
    <t>Vyhodnotenie plnenia Akčného plánu na roky 2015 pre program:     Kultúra a šport</t>
  </si>
  <si>
    <t>Vyhodnotenie plnenia Akčného plánu na roky 2016 pre program:     Kultúra a šport</t>
  </si>
  <si>
    <t>Vyhodnotenie plnenia Akčného plánu na roky 2017 pre program:     Kultúra a šport</t>
  </si>
  <si>
    <t>Vyhodnotenie plnenia Akčného plánu na roky 2018 pre program:     Kultúra a šport</t>
  </si>
  <si>
    <t>Vyhodnotenie plnenia Akčného plánu na roky 2019 pre program:     Kultúra a šport</t>
  </si>
  <si>
    <t>Vyhodnotenie plnenia Akčného plánu na roky 2020 pre program:     Kultúra a šport</t>
  </si>
  <si>
    <t>Vyhodnotenie plnenia Akčného plánu na roky 2021 pre program:     Kultúra a šport</t>
  </si>
  <si>
    <t>Vyhodnotenie plnenia Akčného plánu na roky 2022 pre program:     Kultúra a šport</t>
  </si>
  <si>
    <t>Vyhodnotenie plnenia Akčného plánu na roky 2023 pre program:     Kultúra a šport</t>
  </si>
  <si>
    <t>Aktivita 6.1.2.2 Zvýšiť počet poskytovaných služieb/ programov pre všetky cieľové skupiny rodičov, z hľadiska veku dieťaťa (a počas tehotenstva) a ohrozenia (rodiny s jedným rodičom, rodiny s nedostatočnými rodičovskými kompetenciami, rodiny z marginalizovaných skupín, rodiny s partnerskými konfliktami, násilie, závislosti v rodine, viacdetné rodiny</t>
  </si>
  <si>
    <t>Aktivita 6.1.2.3 Zvýšiť finančnú podporu mimovládnych organizácií v oblasti sociálno-právnej ochrany detí</t>
  </si>
  <si>
    <t>MsÚ- OSV / MVO</t>
  </si>
  <si>
    <t>Bytový podnik mesta Banská Bystrica/Úrad splnomocnenca vlády pre rómske komunity</t>
  </si>
  <si>
    <t>Bytový podnik mesta Banská Bystrica/Úrad splnomocnenca splnomocnenca vlády pre rómske komunity</t>
  </si>
  <si>
    <t>Regionálny úrad verejného zdravotníctva a Fakulta zdravotníctva SZU/MsÚ OSV, MVO</t>
  </si>
  <si>
    <t>Fakulta zdravotníctva SZU</t>
  </si>
  <si>
    <t>RÚVZ /MsÚ OPM, MsÚ OSV</t>
  </si>
  <si>
    <t>Počet zverejnených informácií o preventívnych programoch na webstránkach (Mesto, RÚVZ, VÚC)</t>
  </si>
  <si>
    <t>MZ SR</t>
  </si>
  <si>
    <t>Spolu</t>
  </si>
  <si>
    <t>Ukončená rekonštrukcia - budova Lazovná</t>
  </si>
  <si>
    <t>Ukončená rekonštrukcia - Bašta</t>
  </si>
  <si>
    <t>Ukončená rekonštrukcia - Serpentíny Urpín</t>
  </si>
  <si>
    <t>Určenie vlastníkov pozemkov</t>
  </si>
  <si>
    <t>Múzeum SNP</t>
  </si>
  <si>
    <t>MsÚ OPM-KU / KPM</t>
  </si>
  <si>
    <t>MsÚ OPM-KU / KPM, pamäťové inštitúcie, KPÚ</t>
  </si>
  <si>
    <t xml:space="preserve">MsÚ ORA-IP/MsÚ-OPM, Správa športových a telovýchovných zariadení mesta </t>
  </si>
  <si>
    <t>Rada študentov mesta /MsÚ PR-MV, Tematické centrum mládeže v Banskej Bystrici - IUVENTA,     ICM BB</t>
  </si>
  <si>
    <t xml:space="preserve">BBSK – SŠ/ZŠ                      </t>
  </si>
  <si>
    <t>SŠTZM /                                  MsÚ-Školský úrad, MsÚ- PS-OU, CVČ</t>
  </si>
  <si>
    <t>Aktivita 5.3.2.2 Informovať verejnosť o možnostiach využívania voľného času na jednom mieste prostredníctvom webstránky a iných médií, webová aplikácia</t>
  </si>
  <si>
    <t>Primátor mesta/                     viceprimátor mesta, prednosta</t>
  </si>
  <si>
    <t>MsÚ OPM /MsÚ PS-IT</t>
  </si>
  <si>
    <t>Počet podporených projektov</t>
  </si>
  <si>
    <t xml:space="preserve">Správa športových a telovýchovných zariadení mesta/MsÚ-OPM </t>
  </si>
  <si>
    <t xml:space="preserve">Správa športových a telovýchovných zariadení mesta /MsÚ-OPM </t>
  </si>
  <si>
    <t>MsÚ-Školský úrad/MsÚ- OPM-SP, CVČ</t>
  </si>
  <si>
    <t>Aktivita 5.3.1.4 Podporiť vznik nových foriem neorganizovaného alebo organizovaného aktívneho využívania voľného času</t>
  </si>
  <si>
    <t>Podporené formy aktívneho využívania voľného času</t>
  </si>
  <si>
    <t>Aktivita 5.3.1.3 Zistiť rozdiel medzi ponukou a potrebou cieľových skupín neorganizovaného alebo organizovaného aktívneho využívania voľného času</t>
  </si>
  <si>
    <t>Informácia na jednom mieste - webstránka a média</t>
  </si>
  <si>
    <t>spolu</t>
  </si>
  <si>
    <t>primátor mesta/VMČ, občianske rady, MVO, občianske iniciatívy</t>
  </si>
  <si>
    <t>primátor mesta</t>
  </si>
  <si>
    <t>prednosta MsÚ</t>
  </si>
  <si>
    <t>Opatrenie 1.1.1                                                  Využitie potenciálu kultúrno-historického dedičstva, služieb a odbornosti v meste na tvorbu produktov a infraštruktúry CR</t>
  </si>
  <si>
    <t>Opatrenie 1.1.2                                                  Využitie potenciálu regiónu na spoluprácu pri tvorbe produktov CR</t>
  </si>
  <si>
    <t>Opatrenie 1.1.3                                                  Propagácia produktov CR na vybraných trhoch</t>
  </si>
  <si>
    <t>Priorita 1.2                                       Podpora podnikania a prílevu investícií do územia</t>
  </si>
  <si>
    <t>Opatrenie 1.2.1                                                  Stimuly na rozvoj podnikania</t>
  </si>
  <si>
    <t>Opatrenie 1.2.2                                                 Vyššia hodnota investícií v meste</t>
  </si>
  <si>
    <t>Priorita 1.3                                        Veda, výskum a inovácie</t>
  </si>
  <si>
    <t>Opatrenie 1.3.1                                                  Skvalitnenie vedy a výskumu s prepojením na prax</t>
  </si>
  <si>
    <t>Opatrenie 1.3.2                                               Budovanie inovačného prostredia</t>
  </si>
  <si>
    <t xml:space="preserve">Priorita 1.4                                      Kultúrny a kreatívny priemysel </t>
  </si>
  <si>
    <t>Opatrenie 1.4.1                                                 Budovanie politiky rozvoja kultúrneho a kreatívneho priemyslu</t>
  </si>
  <si>
    <t>Opatrenie 1.4.2                                                  Vybudovanie kreatívneho centra</t>
  </si>
  <si>
    <t xml:space="preserve">                                                                                          EKONOMICKÝ ROZVOJ</t>
  </si>
  <si>
    <t xml:space="preserve">                                           Vyhodnotenie plnenia Akčného plánu na roky 2015 - 2017 pre program: </t>
  </si>
  <si>
    <t>Plán</t>
  </si>
  <si>
    <t>Skutočnosť</t>
  </si>
  <si>
    <t xml:space="preserve"> Plán Náklady spolu €       2015</t>
  </si>
  <si>
    <t>Plán na 2015-2023</t>
  </si>
  <si>
    <t>CALEH - Centrum architekta Ladislava Eduarda Hudeca</t>
  </si>
  <si>
    <t>Priorita 1.1                                                                  Rozvoj cestovného ruchu</t>
  </si>
  <si>
    <t xml:space="preserve">Plán </t>
  </si>
  <si>
    <t>primátor mesta/UMB, občianske združenia, komunity</t>
  </si>
  <si>
    <t>primátor mesta/MsÚ PS-OL</t>
  </si>
  <si>
    <t xml:space="preserve">Realizácia akivity </t>
  </si>
  <si>
    <t>Realizácia aktivity</t>
  </si>
  <si>
    <t>Súkromný investor/prevádzkovateľ  verejnej dopravy</t>
  </si>
  <si>
    <t>Vybudovanie integrovaného prestupného uzla</t>
  </si>
  <si>
    <t>Revitalizované námestie</t>
  </si>
  <si>
    <t>Vybudovaný uzol integrovanej dopravy</t>
  </si>
  <si>
    <t>Stredoslovenská vodárenská prevádzková spoločnosť, a.s.</t>
  </si>
  <si>
    <t>Opatrenie 2.1.3 Aplikovať prepojenie teórie s praxou</t>
  </si>
  <si>
    <t>Počet zapojených firiem</t>
  </si>
  <si>
    <t>Počet nových miest v MŠ</t>
  </si>
  <si>
    <t>Priorita 7.3 Enviromentálna výchova</t>
  </si>
  <si>
    <t>Opatrenie 7.3.1 Vytvorenie mestského Ekocentra a zavedenie systematického vzdelávania v enviromentálnej oblasti</t>
  </si>
  <si>
    <t>12x ročne</t>
  </si>
  <si>
    <t>Aktivita 7.3.1.3 Zaviesť systematické  vzdelávanie a osvetu v oblasti environmentálnej výchovy do škôl a pre verejnosť</t>
  </si>
  <si>
    <t>Aktivita 7.3.1.4 Realizovať minimálne 2 osvetové kampane na zlepšenie kvality životného prostredia</t>
  </si>
  <si>
    <t>Počet exkurzií</t>
  </si>
  <si>
    <t>Rekonštrukcia priestorov a vybudovanie mestského ekocentra</t>
  </si>
  <si>
    <t>Priorita 7.4 Odpadové hospodárstvo</t>
  </si>
  <si>
    <t xml:space="preserve">Opatrenie 7.4.1 Optimalizácia zhodnocovania zneškodňovania odpadov </t>
  </si>
  <si>
    <t>Priorita 1.1 Rozvoj cestovného ruchu</t>
  </si>
  <si>
    <t>Opatrenie, aktivita</t>
  </si>
  <si>
    <t>Ukazovateľ výstupu</t>
  </si>
  <si>
    <t>Počet pripravených projektov</t>
  </si>
  <si>
    <t>Počet realizovaných projektov</t>
  </si>
  <si>
    <t>OOCR SS</t>
  </si>
  <si>
    <t>Počet realizovaných školení zamestnancov mesta v CR</t>
  </si>
  <si>
    <t>Vytvorenie systému značky kvality</t>
  </si>
  <si>
    <t>x</t>
  </si>
  <si>
    <t>Počet prepojených TCH a CT</t>
  </si>
  <si>
    <t>Počet nových produktov CR</t>
  </si>
  <si>
    <t>Počet realizovaných vzdelávacích programov</t>
  </si>
  <si>
    <t>Počet účastníkov vzdelávacích programov</t>
  </si>
  <si>
    <t>Počet vyškolených sprievodcov</t>
  </si>
  <si>
    <t>Opatrenie 1.1.2 Využitie potenciálu regiónu na spoluprácu pri tvorbe produktov CR</t>
  </si>
  <si>
    <t>Počet nových infokioskov</t>
  </si>
  <si>
    <t>Počet aktualizovaných web stránok</t>
  </si>
  <si>
    <t>Počet služieb v sieti</t>
  </si>
  <si>
    <t>Počet vyhlásených súťaží</t>
  </si>
  <si>
    <t>Počet zapojených žiakov</t>
  </si>
  <si>
    <t>Opatrenie 1.1.3 Propagácia produktov CR na vybraných trhoch</t>
  </si>
  <si>
    <t>Pripravené investičné ponuky</t>
  </si>
  <si>
    <t>Počet prezentácií</t>
  </si>
  <si>
    <t>Počet veľtrhov s aktívnou účasťou</t>
  </si>
  <si>
    <t>Počet infociest</t>
  </si>
  <si>
    <t xml:space="preserve">Vytvorený produkt </t>
  </si>
  <si>
    <t>Priorita 1.2 Podpora podnikania a prílevu investícií do územia</t>
  </si>
  <si>
    <t>Opatrenie 1.2.1 Stimuly na rozvoj podnikania</t>
  </si>
  <si>
    <t>Počet realizovaných aktivít spolupráce</t>
  </si>
  <si>
    <t>Dobudovaná infraštruktúra</t>
  </si>
  <si>
    <t>Áno</t>
  </si>
  <si>
    <t>Opatrenie 1.2.2 Vyššia hodnota investícií v meste</t>
  </si>
  <si>
    <t>MBB, a.s.</t>
  </si>
  <si>
    <t>Aktivita 7.1.6.2 Uskutočňovať zásahy v lesoch alebo chránených územiach s orientáciou na využitie ich relaxačných, edukačných a športovo-turistických funkcií</t>
  </si>
  <si>
    <t>Aktivita 7.1.6.3 Podporiť udržanie chránených území a chránených stromov</t>
  </si>
  <si>
    <t>Aktivita 7.2.1.1 Vybudovať protipovodňovú ochranu - Banská Bystrica, ochrana intravilánu pred povodňami, rkm 173,900 - 178,184</t>
  </si>
  <si>
    <t>Aktivita 7.2.1.2 Vybudovať protipovodňovú ochranu - Banská Bystrica, Iliaš - Radvaň, protipovodňové opatrenia na Hrone, rkm 172,000 - 173,564</t>
  </si>
  <si>
    <t xml:space="preserve">Aktivita 7.2.1.3 Vybudovať protipovodňovú ochranu - Banská Bystrica - Iliaš - protipovodňové opatrenia na Hrone </t>
  </si>
  <si>
    <t>Prioritná oblasť I.</t>
  </si>
  <si>
    <t>Celkové náklady</t>
  </si>
  <si>
    <t>Verejné zdroje</t>
  </si>
  <si>
    <t>Súkromné zdroje</t>
  </si>
  <si>
    <t>EÚ</t>
  </si>
  <si>
    <t>Štát</t>
  </si>
  <si>
    <t>VÚC</t>
  </si>
  <si>
    <t>Obec/mesto</t>
  </si>
  <si>
    <t>Priorita 1.1.</t>
  </si>
  <si>
    <t>Priorita 1.2.</t>
  </si>
  <si>
    <t>Priorita 1.3.</t>
  </si>
  <si>
    <t>Priorita 1.4.</t>
  </si>
  <si>
    <t>Priorita 2.1.</t>
  </si>
  <si>
    <t>Priorita 3.1.</t>
  </si>
  <si>
    <t>Priorita 3.2.</t>
  </si>
  <si>
    <t>Priorita 3.3.</t>
  </si>
  <si>
    <t>Priorita 7.4.</t>
  </si>
  <si>
    <t>Priorita 7.3.</t>
  </si>
  <si>
    <t>Priorita 7.2.</t>
  </si>
  <si>
    <t>Priorita 7.1.</t>
  </si>
  <si>
    <t>Priorita 6.3.</t>
  </si>
  <si>
    <t>Priorita 6.2.</t>
  </si>
  <si>
    <t>Priorita 6.1.</t>
  </si>
  <si>
    <t>Prioritná oblasť III.</t>
  </si>
  <si>
    <t>Priorita 5.4.</t>
  </si>
  <si>
    <t>Priorita 5.3.</t>
  </si>
  <si>
    <t>Priorita 5.2.</t>
  </si>
  <si>
    <t>Priorita 5.1.</t>
  </si>
  <si>
    <t>Priorita 4.1.</t>
  </si>
  <si>
    <t>Prioritná oblasť II.</t>
  </si>
  <si>
    <t>Aktivita 7.1.6.1 Zabezpečiť starostlivosť o mestské lesy a ďalšie porasty v katastrálnom území mesta s ohľadom na ich významnú produkciu kyslíka</t>
  </si>
  <si>
    <t>Aktivita 7.1.4.3 Obnoviť a rekonštruovať pôvodné nefunkčné fontány ako lokálne prvky na zníženie prašnosti v zastavaných a parkových oblastiach - pred MsÚ, pred "Hungáriou"/Prima b., Národná ul., na Fortničke, pri Jelšovom hájiku</t>
  </si>
  <si>
    <t>Aktivita 7.1.1.1 Revitalizovať parky - Mestský park, Radvanský park, Jelšový hájik, Trieda SNP I. a II., Park pri Pamätníku SNP, Povstalecká ul., Sitnianska, Okružná</t>
  </si>
  <si>
    <t>Aktivita 7.1.1.5 Revitalizovať sídliskovú zeleň</t>
  </si>
  <si>
    <t>Aktivita 7.1.1.4 Revitalizovať stromoradia pozdĺž komunikácií (podľa Generelu zelene mesta Banská Bystrica) - Gorkého, Okružná, Ďumbierska, Skuteckého, Cikkerova, Bellušova, B. Nemcovej, Jesenského, ul. 29. augusta, Rázusova, ul. 9. mája</t>
  </si>
  <si>
    <t>Aktivita 7.1.1.3 Odstraňovať invázne rastliny, buriny, invázne nálety drevín na celom území mesta</t>
  </si>
  <si>
    <t>Aktivita 7.1.1.2 Revitalizovať malé parkové plochy (ul. Mládežnícka, Internátna vrátane kostola, Tihányiovský kaštieľ, Barczyovský kaštieľ v Radvani, parčík pred MsÚ, parčík na Hornej (pred Hungáriou)</t>
  </si>
  <si>
    <t>Aktivita 7.1.3.3 Vybudovať a rekonštruovať stredové pásy na komunikáciach Moskovská ul., Tulská ul. (podľa Generelu zelene mesta Banská Bystrica)</t>
  </si>
  <si>
    <t>Aktivita 4.1.1.5 Podporiť výbory a občianske rady</t>
  </si>
  <si>
    <t>Aktivita 4.1.1.6  Vytvoriť predpoklady a zaviesť prvé nástroje pre podporu Business Intelligence riešení - procesné a IKT nástroje eParticipácie</t>
  </si>
  <si>
    <t>Aktivita 4.1.2.2 Umožniť zamestnancom MsÚ vo väčšej miere absolvovať profesionálny rozvoj</t>
  </si>
  <si>
    <t>Aktivita 4.1.2.3 Profesionalizovať riadenie úradu s využitím princípov projektového riadenia</t>
  </si>
  <si>
    <t>Aktivita 4.1.2.4 Aplikovať aktívne protikorupčné opatrenia</t>
  </si>
  <si>
    <t>Aktivita 4.1.2.5 Vytvoriť systém otvoreného elektronického hodnotenia PHSR a prostredia pre realizáciu prieskumov a vytváranie dotazníkov</t>
  </si>
  <si>
    <t>Aktivita 5.1.1.1 Rekonštruovať budovu - Robotnícky dom</t>
  </si>
  <si>
    <t>Počet vybudovaných nástupných bodov</t>
  </si>
  <si>
    <t>Počet vybudovaných prístavísk</t>
  </si>
  <si>
    <t>Počet umiestnených značiek a stojanov v priestore</t>
  </si>
  <si>
    <t>MsÚ OPM-CR/ MsÚ - Školský úrad, BBGMP, UMB, SAŽP</t>
  </si>
  <si>
    <t>1.4.</t>
  </si>
  <si>
    <t>1.3.</t>
  </si>
  <si>
    <t>1.2.</t>
  </si>
  <si>
    <t>1.1.</t>
  </si>
  <si>
    <t>2.1..</t>
  </si>
  <si>
    <t>3.1.</t>
  </si>
  <si>
    <t>3.2.</t>
  </si>
  <si>
    <t>3.3.</t>
  </si>
  <si>
    <t>6.2.</t>
  </si>
  <si>
    <t>6.3.</t>
  </si>
  <si>
    <t>7.2.</t>
  </si>
  <si>
    <t>7.3.</t>
  </si>
  <si>
    <t>7.4.</t>
  </si>
  <si>
    <t>OZ Banský Región - Terra Montanae/OOCR SS, MsÚ OPM</t>
  </si>
  <si>
    <t>Aktivita 1.2.1.3 Dobudovať infraštruktúru v priemyselnom parku Šálková – Industrial park</t>
  </si>
  <si>
    <t>Aktivita 1.2.2.3 Aktívne propagovať priemyselný park a investičné možnosti formou informačných materiálov, webovej stránky a inzercie</t>
  </si>
  <si>
    <t xml:space="preserve">Aktivita 1.3.1.1 Iniciovať stretnutia zainteresovaných subjektov s cieľom opísať súčasný stav a zvoliť kroky na naplnenie špecifického cieľa a opatrenia </t>
  </si>
  <si>
    <t>I. prioritná oblasť: PROSPERUJÚCE MESTO</t>
  </si>
  <si>
    <t>Vytvorená verejno-súkromná platforma</t>
  </si>
  <si>
    <t xml:space="preserve">Organizované podujatia </t>
  </si>
  <si>
    <t>Počet podporených lokálnych oblastí</t>
  </si>
  <si>
    <t>Počet vybudovaných náučných chodníkov</t>
  </si>
  <si>
    <t xml:space="preserve">Priorita 1.4 Kultúrny a kreatívny priemysel </t>
  </si>
  <si>
    <t>Opatrenie 1.4.1 Budovanie politiky rozvoja kultúrneho a kreatívneho priemyslu</t>
  </si>
  <si>
    <t>Vytvorená stratégia</t>
  </si>
  <si>
    <t>Spracovanie analytického dokumentu</t>
  </si>
  <si>
    <t>Aktivita 1.4.1.3 Budovať sieť platforiem kultúrneho a kreatívneho priemyslu</t>
  </si>
  <si>
    <t>Aktivita 1.4.1.1 Analyzovať a zhodnotiť potenciál pre rozvoj kultúrneho a kreatívneho priemyslu v meste</t>
  </si>
  <si>
    <t>Aktivita 1.4.1.2 Vytvoriť mestskú rozvojovú stratégiu kultúrneho a kreatívneho priemyslu ako    epicentrum kandidatúry na titul Creative City UNESCO</t>
  </si>
  <si>
    <t>Vybudovanie siete platforiem KKP</t>
  </si>
  <si>
    <t>Opatrenie 1.4.2 Vybudovanie kreatívneho centra</t>
  </si>
  <si>
    <t>Vybudované kreatívne centrum</t>
  </si>
  <si>
    <t>Aktivita 1.4.2.1 Vytvoriť partnerstvo pre budovanie kreatívneho centra</t>
  </si>
  <si>
    <t>Aktivita 1.4.2.2 Zriadiť kreatívne centrum a vytvoriť jeho organizačnú štruktúru</t>
  </si>
  <si>
    <t>Opatrenie 5.1.1 Starostlivosť o kultúrne pamiatky a budovy slúžiace kultúre</t>
  </si>
  <si>
    <t>Aktivita 5.1.1.2 Rekonštruovať kaštieľ Radvanských</t>
  </si>
  <si>
    <t>Aktivita 5.1.1.3 Rekonštruovať kultúrne pamiatky (Bašta a budova č. 19 Lazovná ulica, Serpentíny na Urpín a ďalšie)</t>
  </si>
  <si>
    <t>Aktivita 5.1.1.4 Opraviť a údržiavať vojnové hroby a iné pietne symboly</t>
  </si>
  <si>
    <t xml:space="preserve">Aktivita 5.1.1.6 Spracovať pasport kultúrnych pamiatok, pamätihodností a umeleckých diel </t>
  </si>
  <si>
    <t>MsÚ OPM-KU</t>
  </si>
  <si>
    <t>MsÚ ORA-IP/ZAaRES, MsÚ OPM-KU</t>
  </si>
  <si>
    <t>Akadémia umení / KPÚ BB, MsÚ ORA-IP, MsÚ  OPM-ESM</t>
  </si>
  <si>
    <t>MsÚ ORA-IP/OZ Laputa, MsÚ PS-ESM</t>
  </si>
  <si>
    <t>Aktivita 5.1.1.7 Podporovať z dotačných prostriedkov mesta rekonštrukcie a údržby pamiatok, pamätihodností a umeleckých diel</t>
  </si>
  <si>
    <t>Aktivita 5.1.1.8 Určiť vlastníkov pozemkov pod hradobným systémom</t>
  </si>
  <si>
    <t>Aktivita 5.1.1.9 Rekonštruovať existujúci hradobný systém a prezentovať zaniknutý hradobný systém</t>
  </si>
  <si>
    <t>MsÚ ORA / MsÚ OPM-KU</t>
  </si>
  <si>
    <t>MsÚ OPM-KU/MsÚ ORA</t>
  </si>
  <si>
    <t>Aktivita 5.1.1.10 Modernizovať expozície Pamätníka SNP v Banskej Bystrici a vybudovať podzemnú expozíciu</t>
  </si>
  <si>
    <t>Aktivita 1.1.2.7 Vybudovať nástupný bod Barborskej cesty</t>
  </si>
  <si>
    <t>Aktivita 1.1.2.6 Vybudovať prístavisko pre vodávkov na území mesta</t>
  </si>
  <si>
    <t xml:space="preserve">Aktivita 1.1.2.2 Aktualizovať informačné web stránky – jazykové mutácie, redizajn </t>
  </si>
  <si>
    <t>Aktivita 1.1.2.5 Realizovať osvetu verejnosti o CR - organizovať súťaže projektov pre ZŠ, SŠ, VŠ</t>
  </si>
  <si>
    <t>Aktivita 1.1.2.1 Organizovať workshopy so subjektmi CR</t>
  </si>
  <si>
    <t xml:space="preserve">Aktivita 1.1.1.11 Vzdelávať poskytovateľov služieb prostredníctvom konferencií, workshopov, seminárov </t>
  </si>
  <si>
    <t>ZAaRES/MsÚ  PS-OU, vlastníci pozemkov</t>
  </si>
  <si>
    <t>ZAaRES/MsÚ PS-OU</t>
  </si>
  <si>
    <t>Aktivita 3.2.1.8 Aktualizovať zásady tvorby a prevádzky web mesta a súvisiacich webov /portálov/ soc. siete, rekonštrukcia, prepojiteľnosť, proaktívny notifikačný systém, prístupnosť cez všetky druhy IKT prostriedkov užívateľov</t>
  </si>
  <si>
    <t>Aktivita 3.3.1.1 Vybudovať siete podľa aktuálneho plánu gestora - StVPS, a.s.</t>
  </si>
  <si>
    <t>Aktivita 3.3.2.1 Realizovať aktivity podľa aktualizovaných plánov gestorov</t>
  </si>
  <si>
    <t>Aktivita 3.3.2.2 Výmeniť energeticky najnáročnejšie svietidlá verejného osvetlenia za úspornejšie</t>
  </si>
  <si>
    <t>Počet dní otvorených dverí (ročne)</t>
  </si>
  <si>
    <t>Počet zrealizovaných verejných diskusí (ročne)</t>
  </si>
  <si>
    <t>Aktivita 4.1.1.3 Zapájať občanov vo väčšej miere do rozhodovania samosprávy</t>
  </si>
  <si>
    <t xml:space="preserve">Zvýšený počet odborníkov v komisiách MsZ </t>
  </si>
  <si>
    <t>primátor mesta/MsÚ PS-OL, občianske združenia a iniciatívy</t>
  </si>
  <si>
    <t>Realizované zmeny</t>
  </si>
  <si>
    <t>MsÚ PS-ESM / MK SR, KPU</t>
  </si>
  <si>
    <t>Aktivita 5.2.1.8 Propagovať cielene kalendár športových podujatí prostredníctvom médií, internetu a sociálnych sietí</t>
  </si>
  <si>
    <t xml:space="preserve">Aktivita 5.4.1.7 Realizovať podporné aktivity pre prácu s mládežou </t>
  </si>
  <si>
    <t>Počet ochránených diel</t>
  </si>
  <si>
    <t>Vypracovaný záväzný dokument</t>
  </si>
  <si>
    <t>Získané ocenenie/titul BB - EMŠ 2017</t>
  </si>
  <si>
    <t>Počet webstránok so zverejneným kalendárom</t>
  </si>
  <si>
    <t>Počet médií so zverejneným kalendárom</t>
  </si>
  <si>
    <t>Počet chránených objektov</t>
  </si>
  <si>
    <t>Aktivita 5.4.1.1 Poveriť zodpovednú osobu pre koordináciu práce s mládežou v meste</t>
  </si>
  <si>
    <t>Počet zorganizovaných výchovno-vzdelávacích programov na rozvoj zdravého životného štýlu</t>
  </si>
  <si>
    <t>Počet realizovaných výchovno-vzdelávacích programov na  prevenciu sociálnopatologických javov pre ZŠ a SŠ</t>
  </si>
  <si>
    <t>Počet zorganizovaní literárnej súťaže „Kováčova Bystrica“</t>
  </si>
  <si>
    <t>Počet podporených interaktívnych divadiel na rozvoj netradičných remesiel a odborov chýbajúcich na trhu práce pre MŠ a ZŠ</t>
  </si>
  <si>
    <t xml:space="preserve">Aktivita 5.4.1.5 Podporiť funkčnosť a udržateľnosť Rady študentov mesta </t>
  </si>
  <si>
    <t>Poskytnutie priestorov MsÚ na požiadanie</t>
  </si>
  <si>
    <t xml:space="preserve">Zorganizovaný
štrukturovaný dialóg
</t>
  </si>
  <si>
    <t>MsÚ OSV/ MVO</t>
  </si>
  <si>
    <t>MsÚ OSV</t>
  </si>
  <si>
    <t>MsÚ OSV / MVO</t>
  </si>
  <si>
    <t xml:space="preserve">Aktivita 6.1.1.5 Rozšíriť kapacity zariadení služieb starostlivosti o deti do 3 rokov </t>
  </si>
  <si>
    <t xml:space="preserve">Aktivita 6.1.1.6 Rekonštruovať a modernizovať areál Kotvy - služby krízovej intervencie pre rodiny s deťmi </t>
  </si>
  <si>
    <t>Počet aktívnych občianskych hliadok</t>
  </si>
  <si>
    <t>Centrum pre liečbu drogových závislostí Ministerstvo zdravotnístva SR/MsÚ  OSV</t>
  </si>
  <si>
    <t>MVO/MsÚ MsP</t>
  </si>
  <si>
    <t>MsÚ OSV/MVO</t>
  </si>
  <si>
    <t>Zvýšenie podielu detí v %</t>
  </si>
  <si>
    <t>Aktivita 6.1.2.4 Zvýšiť podieľ detí, ktorým je poskytovaná starostlivosť v rámci komunity, na celkovom počte detí z detských domovov</t>
  </si>
  <si>
    <t>Počet programov pre nezamestnanú mládež a žiakov posledných ročníkov škôl</t>
  </si>
  <si>
    <t>ÚPSVaR/KRABB, MsÚ OSV, BBSK, Úrad splnomocnenca vlády pre rómske komunity</t>
  </si>
  <si>
    <t>ÚPSVaR/KRABB, MsÚ OSV, MVO, Úrad splnomocnenca vlády pre rómske komunity</t>
  </si>
  <si>
    <t>ÚPSVaR/KRABB, MsÚ OSV, MVO, Úrad splnomocnenca vlády pre rómske komunity, ICM BB</t>
  </si>
  <si>
    <t>MsÚ OSV / ÚPSVaR, MVO, cirkev, Úrad splnomocnenca vlády pre rómske komunity</t>
  </si>
  <si>
    <t>MsÚ OSV/ÚPSVaR, MVO, cirkev, BBSK, Úrad splnomocnenca vlády pre rómske komunity</t>
  </si>
  <si>
    <t>MVO/MsÚ OSV, BBSK, Úrad splnomocnenca vlády pre rómske komunity</t>
  </si>
  <si>
    <t>Spracovaná brožúra - tlačená verzia</t>
  </si>
  <si>
    <t>Spracovaná brožúra -  interaktívnym spôsobom, zverejnená na internete</t>
  </si>
  <si>
    <t>MsÚ OSV/MVO, univerzity a vysoké školy, cirkevné organizácie, neverejní poskytovatelia sociálnych služieb, akreditované subjekty, zdravotnícke zariadenia, ADOS, školské zariadenia (cieľová skupina deti s ŤZP), špecializovaná štátna správa (RÚVZ, ÚPSVaR), médiá (printové, online), komunitné centrá</t>
  </si>
  <si>
    <t>Aktivita 1.1.3.1 Zatraktívniť marketing predaja produktov CR, aktívna účasť a prezentácia na veľtrhoch a výstavách CR</t>
  </si>
  <si>
    <t>Aktivita 1.1.3.2  Organizovať infocesty pre touroperátorov a zahraničných novinárov</t>
  </si>
  <si>
    <t>Aktivita 1.1.3.3 Vytvoriť motivačný program – Destinačná karta</t>
  </si>
  <si>
    <t xml:space="preserve">Aktivita 1.1.3.4 Propagovať mesto video-prezentáciou o meste Banská Bystrica </t>
  </si>
  <si>
    <t>Aktivita 1.1.3.5 Zabezpečiť platené kampane na sociálnych sietiach pre top podujatia</t>
  </si>
  <si>
    <t>Aktivita 1.1.3.6 Zabezpečiť propagáciu mesta a jeho okolia, služby pre návštevníkov - projekt "Región Banská Bystrica"</t>
  </si>
  <si>
    <t>Aktivita 5.1.1.5 Vypracovať projektovú dokumentáciu – Obnova zaniknutého vojnového cintorína v Majeri</t>
  </si>
  <si>
    <t>MsÚ OPM / neziskové organizácie, občianske združenia, Divadlo z pasáže a i.</t>
  </si>
  <si>
    <t>Aktivita 5.1.2.4  Ochrániť diela významných osobností a zachovávať kultúrne dedičstvo</t>
  </si>
  <si>
    <t>Aktivita 5.1.2.3 Realizovať práce na vydanie monografie Banskej Bystrice</t>
  </si>
  <si>
    <t>Aktivita 5.1.2.2 Zrealizovať popísanie a vyhlasovanie pamätihodností mesta za účelom ich prezentácie, starostlivosti a zachovania</t>
  </si>
  <si>
    <t>Počet popísaných a vyhlásených pamätihodností mesta</t>
  </si>
  <si>
    <t>Aktivita 5.1.3.1 Využívať efektívne komunikačné kanály podľa cieľových skupín</t>
  </si>
  <si>
    <t xml:space="preserve">Aktivita 5.2.2.2 Realizovať rekonštrukciu existujúcich športových areálov a ihrísk </t>
  </si>
  <si>
    <t xml:space="preserve">Aktivita 5.2.2.3 Podporovať projekty na odstraňovane plaveckej, korčuliarskej a lyžiarskej negramotnosti žiakov základných škôl </t>
  </si>
  <si>
    <t>Aktivita 5.2.2.4 Vytvoriť a zaviesť systém pravidelnej ochrany a údržby mestských priestorov určených pre šport (režim využívania priestorov, funkcia správcu, napojenie objektu na PCO/kamerový systém)</t>
  </si>
  <si>
    <t>Aktivita 5.2.2.6 Zlepšiť sprístupnenie športovísk znevýhodneným skupinám obyvateľov (zľavnené karty, bezbarierovosť, ...)</t>
  </si>
  <si>
    <t>Aktivita 6.1.1.2 Podporiť rozvoj komunitných služieb na báze IKT</t>
  </si>
  <si>
    <t>Aktivita 6.1.1.3 Pokračovať v budovaní nízkoprahových centier podľa potreby komunity</t>
  </si>
  <si>
    <t>Aktivita 6.3.2.1 Podporiť zriadenie chýbajúcich zariadení a služieb zameraných na komplexnú  starostlivosť pre chronicky chorých, podporiť prepojenie sociálnej a zdravotnej starostlivosti.</t>
  </si>
  <si>
    <t>Počet nových zariadení</t>
  </si>
  <si>
    <t>Počet podporných aktivít na prepojenie sociálnej a zdravotnej starostlivosti</t>
  </si>
  <si>
    <t xml:space="preserve">                                                                                                Priorita 5.1 Kultúra</t>
  </si>
  <si>
    <t>Opatrenie 7.1.1 Revitalizácia zelene v meste</t>
  </si>
  <si>
    <t>Rozloha v ha</t>
  </si>
  <si>
    <t>Počet parkov</t>
  </si>
  <si>
    <t>Počet zásahov/rok</t>
  </si>
  <si>
    <t>Počet revitalizovaných stromoradí</t>
  </si>
  <si>
    <t>Rozsah v m</t>
  </si>
  <si>
    <t>Rozsah v ha</t>
  </si>
  <si>
    <t>Opatrenie 7.1.2 Skvalitňovanie verejných priestorov</t>
  </si>
  <si>
    <t>Pripravený program</t>
  </si>
  <si>
    <t>Počet vnútroblokov</t>
  </si>
  <si>
    <r>
      <t>Rozsah v m</t>
    </r>
    <r>
      <rPr>
        <vertAlign val="superscript"/>
        <sz val="11"/>
        <color indexed="8"/>
        <rFont val="Calibri"/>
        <family val="2"/>
        <charset val="238"/>
      </rPr>
      <t>2</t>
    </r>
  </si>
  <si>
    <t>Opatrenie 7.1.3 Vytváranie zelených oáz a zelených línií v meste</t>
  </si>
  <si>
    <t>Aktivita 7.1.3.1 Vybudovať malú parkovú plochu za SAŽP (podľa Generelu zelene mesta Banská Bystrica)</t>
  </si>
  <si>
    <t>Vybudovaná plocha</t>
  </si>
  <si>
    <t>Vybudovaný bulvár</t>
  </si>
  <si>
    <t>Dĺžka v m</t>
  </si>
  <si>
    <t>Vybudovaný park</t>
  </si>
  <si>
    <t>Počet</t>
  </si>
  <si>
    <t>Aktivita 7.1.4.1 Zvýšiť počet automatických monitorovacích staníc (AMS) pre objektívnejšie vyhodnotenie kvality ovzdušia v meste</t>
  </si>
  <si>
    <t>Počet nových AMS</t>
  </si>
  <si>
    <t>Zvýšenie kvality ovzdušia</t>
  </si>
  <si>
    <t>Počet fontán</t>
  </si>
  <si>
    <t>Opatrenie 7.1.5 Minimalizácia environmentálnych záťaží</t>
  </si>
  <si>
    <t>Realizácia monitorovania</t>
  </si>
  <si>
    <t>Počet monitorovacích staníc</t>
  </si>
  <si>
    <t>Realizácia sanácie</t>
  </si>
  <si>
    <t>Opatrenie 7.1.6 Zlepšiť kvalitu lesov, prírody a krajiny</t>
  </si>
  <si>
    <t>Počet cielených zásahov</t>
  </si>
  <si>
    <t>Vybudovanie turistického chodník pozdĺž vodného žľabu Rakytovo a jeho rekonštrukcia</t>
  </si>
  <si>
    <t>Podpora ochrany v CHVU Veľká Fatra v rámci Lesnícko environmentálnych platieb v ha</t>
  </si>
  <si>
    <t>Priorita 7.2 Vodné toky</t>
  </si>
  <si>
    <t>Opatrenie 7.2.1 Revitalizácia vodných tokov a protipovodňová ochrana</t>
  </si>
  <si>
    <t>Počet vyhlásených pamätihodností</t>
  </si>
  <si>
    <t xml:space="preserve">Vybudovaná protipovodňová ochrana </t>
  </si>
  <si>
    <t>Aktivita 7.2.1.4 Realizovať pasportizáciu bezmenných tokov a melioračných zariadení</t>
  </si>
  <si>
    <t>Realizovaná pasportizácia</t>
  </si>
  <si>
    <t>Aktivita 7.2.1.5 Zabezpečiť podmienky pre prirodzenú migráciu vodných organizmov</t>
  </si>
  <si>
    <t>Migrácia vodných organizmov</t>
  </si>
  <si>
    <t>Počet aktívnych zásahov</t>
  </si>
  <si>
    <t>Určená pozícia vodohospodára</t>
  </si>
  <si>
    <t>Realizovaná kontrola efektívnosti/rok</t>
  </si>
  <si>
    <t>Vytvorená pracovná pozícia koordinátora EV</t>
  </si>
  <si>
    <t>Počet osvetových kampaní</t>
  </si>
  <si>
    <t>Modernizované a obnovené kremačné pece</t>
  </si>
  <si>
    <t>Vybudované zariadenie</t>
  </si>
  <si>
    <t>Počet vybudovaných stojísk</t>
  </si>
  <si>
    <t>Počet zapojených základných škôl</t>
  </si>
  <si>
    <t xml:space="preserve">BBSK/zamestnávateľ </t>
  </si>
  <si>
    <t>Počet rekonštruovaných škôl</t>
  </si>
  <si>
    <t>120 000</t>
  </si>
  <si>
    <t>MŽP SR/OVZ</t>
  </si>
  <si>
    <t>správcovia vodných tokov/ZAaRES</t>
  </si>
  <si>
    <t>MsÚ OSV /MVO</t>
  </si>
  <si>
    <t>Aktivita 6.1.1.1 Zvýšiť kapacitu terénnych sociálnych služieb</t>
  </si>
  <si>
    <t>Aktivita 6.1.2.1 Podporiť rozvoj programov rodičovských zručností pre konkrétne cieľové skupiny</t>
  </si>
  <si>
    <t>SPOLU Priorita 5.1.</t>
  </si>
  <si>
    <t xml:space="preserve">                                                                                                Priorita 6.1 Sociálne služby</t>
  </si>
  <si>
    <t>SPOLU Priorita 6.1.</t>
  </si>
  <si>
    <t xml:space="preserve">  SPOLU Sociálny rozvoj, bývanie a zdravie</t>
  </si>
  <si>
    <t>SPOLU Priorita 6.2.</t>
  </si>
  <si>
    <t>SPOLU Priorita 6.3.</t>
  </si>
  <si>
    <t>Aktivita 1.1.1.13 Pripraviť produkt CR - po stopách arch. Hudeca</t>
  </si>
  <si>
    <t>Aktivita 1.1.2.3 Pripraviť informačné printové materiály a knižné publikácie, redizajn</t>
  </si>
  <si>
    <t>Aktivita 1.1.2.4 Sieťovať služby CR – koordinácia a spolupráca pri poskytovaní služieb CR</t>
  </si>
  <si>
    <t xml:space="preserve">  SPOLU Moderná samospráva</t>
  </si>
  <si>
    <t>Kultúra a šport</t>
  </si>
  <si>
    <t>Súkromné zdroje               v €</t>
  </si>
  <si>
    <t xml:space="preserve"> Plán       Náklady spolu €           2015</t>
  </si>
  <si>
    <t xml:space="preserve"> Plán       Náklady spolu €           2016</t>
  </si>
  <si>
    <t xml:space="preserve"> Plán       Náklady            spolu €           2016</t>
  </si>
  <si>
    <t xml:space="preserve"> Plán       Náklady spolu €           2017</t>
  </si>
  <si>
    <t xml:space="preserve"> Plán           Náklady spolu €           2017</t>
  </si>
  <si>
    <t xml:space="preserve"> Plán       Náklady spolu €           2018</t>
  </si>
  <si>
    <t xml:space="preserve"> Plán       Náklady spolu €           2019</t>
  </si>
  <si>
    <t xml:space="preserve"> Plán       Náklady spolu €           2020</t>
  </si>
  <si>
    <t xml:space="preserve"> Plán       Náklady spolu €           2021</t>
  </si>
  <si>
    <t xml:space="preserve"> Plán       Náklady spolu €           2022</t>
  </si>
  <si>
    <t xml:space="preserve"> Plán       Náklady spolu €           2023</t>
  </si>
  <si>
    <t>Náklady  spolu  €  skutočnosť 2015</t>
  </si>
  <si>
    <t>Náklady  spolu  €  skutočnosť 2016</t>
  </si>
  <si>
    <t>Náklady  spolu  €  skutočnosť  2017</t>
  </si>
  <si>
    <t>Náklady  spolu  €  skutočnosť 2018</t>
  </si>
  <si>
    <t>Náklady  spolu  €  skutočnosť 2019</t>
  </si>
  <si>
    <t>Náklady  spolu  €  skutočnosť 2020</t>
  </si>
  <si>
    <t>Náklady  spolu  €  skutočnosť 2021</t>
  </si>
  <si>
    <t>Náklady  spolu  €  skutočnosť 2022</t>
  </si>
  <si>
    <t>Náklady  spolu  €  skutočnosť 2023</t>
  </si>
  <si>
    <t xml:space="preserve">Náklady  spolu  €  skutočnosť 2015 </t>
  </si>
  <si>
    <t>Náklady  spolu  €  skutočnosť 2017</t>
  </si>
  <si>
    <t xml:space="preserve"> Plán Náklady spolu €       2016</t>
  </si>
  <si>
    <t xml:space="preserve"> Plán Náklady spolu €       2017</t>
  </si>
  <si>
    <t xml:space="preserve"> Plán Náklady spolu €       2018</t>
  </si>
  <si>
    <t>rok 2018</t>
  </si>
  <si>
    <t xml:space="preserve"> Plán Náklady spolu €       2019</t>
  </si>
  <si>
    <t>rok 2019</t>
  </si>
  <si>
    <t xml:space="preserve"> Plán Náklady spolu €       2020</t>
  </si>
  <si>
    <t>rok 2020</t>
  </si>
  <si>
    <t xml:space="preserve"> Plán Náklady spolu €       2021</t>
  </si>
  <si>
    <t>rok 2021</t>
  </si>
  <si>
    <t xml:space="preserve"> Plán Náklady spolu €       2022</t>
  </si>
  <si>
    <t>rok 2022</t>
  </si>
  <si>
    <t xml:space="preserve"> Plán Náklady spolu €       2023</t>
  </si>
  <si>
    <t>rok 2023</t>
  </si>
  <si>
    <t xml:space="preserve">  SPOLU Kultúra a šport</t>
  </si>
  <si>
    <t>Vyhodnotenie plnenia Akčného plánu na roky 2015  pre program:     Doprava a technická infraštruktúra</t>
  </si>
  <si>
    <t>Vyhodnotenie plnenia Akčného plánu na roky 2016 pre program:     Doprava a technická infraštruktúra</t>
  </si>
  <si>
    <t>Vyhodnotenie plnenia Akčného plánu na roky  2017 pre program:     Doprava a technická infraštruktúra</t>
  </si>
  <si>
    <t>Vyhodnotenie plnenia Akčného plánu na roky 2018 pre program:     Doprava a technická infraštruktúra</t>
  </si>
  <si>
    <t>Vyhodnotenie plnenia Akčného plánu na roky 2019 pre program:     Doprava a technická infraštruktúra</t>
  </si>
  <si>
    <t>Vyhodnotenie plnenia Akčného plánu na roky 2020 pre program:     Doprava a technická infraštruktúra</t>
  </si>
  <si>
    <t>Vyhodnotenie plnenia Akčného plánu na roky 2021 pre program:     Doprava a technická infraštruktúra</t>
  </si>
  <si>
    <t>Vyhodnotenie plnenia Akčného plánu na roky 2022 pre program:     Doprava a technická infraštruktúra</t>
  </si>
  <si>
    <t>Vyhodnotenie plnenia Akčného plánu na roky 2023 pre program:     Doprava a technická infraštruktúra</t>
  </si>
  <si>
    <t>Vyhodnotenie plnenia Akčného plánu na roky 2015 pre program:     VZDELÁVANIE</t>
  </si>
  <si>
    <t>Aktivita 1.2.1.2 Zintenzívniť spoluprácu s podnikmi, podnikateľmi a ďalšími subjektmi na strategickom rozvoji mesta</t>
  </si>
  <si>
    <t>Aktivita 1.2.2.1 Vytvoriť komunikačne atraktívnu ponuku investičných možností o priemyselnom parku a meste</t>
  </si>
  <si>
    <t>Dĺžka nových turistických chodníkov (TCH) Dĺžka nových cyklotrás (CT) (km)</t>
  </si>
  <si>
    <t>Počet aktualizovaných značení TCH a CT (km)</t>
  </si>
  <si>
    <t>Počet zamestnancov na školení</t>
  </si>
  <si>
    <t>Počet workshopov ročne</t>
  </si>
  <si>
    <t>Počet vytvorených video-prezentácií (filmov)</t>
  </si>
  <si>
    <t>Aktivita 1.2.1.1 Aktívne komunikovať  s podnikateľmi, podnikmi a subjektmi podporujúcimi podnikanie za účelom podpory rozvoja podnikania v meste</t>
  </si>
  <si>
    <t>Počet spoločných aktivít na podporu podnikania</t>
  </si>
  <si>
    <t>Počet dodlačených druhov propagačných materiálov</t>
  </si>
  <si>
    <t>Počet vybudovaných startupov</t>
  </si>
  <si>
    <t>Počet realizovaných plánov</t>
  </si>
  <si>
    <t>Spracovaná metodika posilnenia komunikácie</t>
  </si>
  <si>
    <t>Aktivita 2.1.4.2 Modernizovať materiálno-technické zabezpečenie a rekonštrukciu budov základného školstva so zameraním na zlepšenie praktickej, odbornej a jazykovej prípravu</t>
  </si>
  <si>
    <t xml:space="preserve">Aktivita 2.1.5.1 Rozšíriť obsahovo aj kapacitne webstránku skoly.banskabystrica.sk, upraviť dizajn s orientáciou pôsobenia aj na širšie publikum (rodičia, deti), pravidelne aktualizovať webstránku </t>
  </si>
  <si>
    <t>Aktivita 2.1.5.3 Podporovať vzájomnú spoluprácu inštitúcií v meste a škôl a školských zariadení vo výchovno-vzdelávacej činnosti</t>
  </si>
  <si>
    <t>Aktivita 3.1.1.1 Vybudovať mimoúrovňovú križovatku Kremnička na rýchlostnej ceste R1</t>
  </si>
  <si>
    <t>Aktivita 3.1.1.2 Vybudovať cestné prepojenie medzi mimoúrovňovou križovatkou I/59 a komunikáciou III/066034 dĺžka 330 m, cesta III/066034 – Kostiviarska</t>
  </si>
  <si>
    <t>Vybudovaný nový pruh v m</t>
  </si>
  <si>
    <t>Aktivita 3.1.1.4 Vybudovať a rekonštruovať cestu III/066026 Sládkovičova – Horné Pršany</t>
  </si>
  <si>
    <t>Aktivita 3.1.1.5 Vybudovať rýchlostnú cestu R1 v úseku cementáreň – Šalková – Slovenská Ľupča  a s ňou súvisiaca preložka cesty I/66</t>
  </si>
  <si>
    <t>Aktivita 3.1.2.1 Vybudovať komunikačné prepojenie v úseku okružná križovatka Vajanského námestie/Na Troskách – Kuzmányho v kategórii MO 8/40</t>
  </si>
  <si>
    <t>Aktivita 3.1.2.2 Vybudovať miestnu komunikáciu Majer – vonkajší mestský okruh v kategórii MZ 9/40</t>
  </si>
  <si>
    <t xml:space="preserve">Aktivita 3.1.2.4 Vybudovať mostný objekt ponad rieku Hron na Uhlisku v súvislosti s protipovodňovou ochranou </t>
  </si>
  <si>
    <t xml:space="preserve">Aktivita 3.1.2.3 Vybudovať mostný objekt ponad rieku Hron v Iliaši v súvislosti s protipovodňovou ochranou </t>
  </si>
  <si>
    <t xml:space="preserve">SVP š.p./MsÚ PS-UPB, MsÚ UHA </t>
  </si>
  <si>
    <t>SVP š.p./MsÚ-ORA, MsÚ ÚHA</t>
  </si>
  <si>
    <t>MsÚ ORA/MsÚ ÚHA, MsÚ PS-UMK</t>
  </si>
  <si>
    <t>MsÚ ORA/MsÚ ÚHA</t>
  </si>
  <si>
    <t>MsÚ ORA/MsÚ ÚHA, súkromný investor</t>
  </si>
  <si>
    <t>MsÚ PS UPB / MsÚ ÚHA, MsÚ PS-UMK</t>
  </si>
  <si>
    <t>MsÚ ORA /MsÚ PS-UMK, MsÚ ÚHA</t>
  </si>
  <si>
    <t>BBSK/MsÚ ORA, MsÚ ÚHA</t>
  </si>
  <si>
    <t>MsÚ ÚHA/MsÚ PS-IT</t>
  </si>
  <si>
    <t>MsÚ ÚHA/MsÚ PS-IT, IKT BB</t>
  </si>
  <si>
    <t>MsÚ PS-IT</t>
  </si>
  <si>
    <t>MsÚ ORA/MSÚ UMK</t>
  </si>
  <si>
    <t>MsÚ Školský úrad/</t>
  </si>
  <si>
    <t>MsÚ Školský úrad/        ZŠ, partner (BBSK, súkromný sektor, odborné organizácie – SAŽP, atď.)</t>
  </si>
  <si>
    <t>MsÚ Školský úrad/                        MsÚ ORA</t>
  </si>
  <si>
    <t>MsÚ Školský úrad/       MsÚ ORA</t>
  </si>
  <si>
    <t>MsÚ Školský úrad/               MsÚ ORA</t>
  </si>
  <si>
    <t>MsÚ Školský úrad/MsÚ PS-IT</t>
  </si>
  <si>
    <t>MsÚ Školský úrad/MŠ, ZŠ</t>
  </si>
  <si>
    <t>MsÚ Školský úrad/                MsÚ MsP, ZŠ</t>
  </si>
  <si>
    <t>MsÚ Školský úrad/                 MsÚ PR-MV, BBSK, UMB, ZŠ</t>
  </si>
  <si>
    <t xml:space="preserve">ZŠ/                                                MsÚ Školský úrad, BBSK, UMB, vzdelávacie inštitúcie </t>
  </si>
  <si>
    <t>MsÚ Školský úrad/UMB</t>
  </si>
  <si>
    <t>Počet rekonštruovaných školských budov</t>
  </si>
  <si>
    <t>BBSK/primátor mesta, MsÚ ÚHA</t>
  </si>
  <si>
    <t>MDVRR SR/NDS, primátor mesta, MsÚ ÚHA</t>
  </si>
  <si>
    <t>SVP š.p./MsÚ ORA, UHA</t>
  </si>
  <si>
    <t>Aktivita 3.1.2.5 Vybudovať komunikačné prepojenie v úseku Tajovského – Lazovná v kategórii MZ 9/40</t>
  </si>
  <si>
    <t xml:space="preserve">Aktivita 3.1.2.6 Budovať objekty statickej dopravy </t>
  </si>
  <si>
    <t>Aktivita 3.1.2.7 Revitalizovať námestie - Nám. Slobody</t>
  </si>
  <si>
    <t>Aktivita 3.1.2.8 Spracovať Pasport miestnych komunikácií</t>
  </si>
  <si>
    <t>Aktivita 3.1.3.2 Organizovať dni mobility</t>
  </si>
  <si>
    <t>MsÚ OPM/OCI BB</t>
  </si>
  <si>
    <t>Aktivita 3.1.4.1 Vybudovať moderný integrovaný prestupný uzol – Hušták s predĺžením pešej zóny pre bezkolízny pohyb peších a cyklistov v úseku Dolná ulica, ESC, s podchodom popod malú okružnú križovatku pri ESC a stojiskom pre cyklistov</t>
  </si>
  <si>
    <t>Aktivita 3.1.4.2 Vybudovať cyklistickú trasu/ komunikáciu Hušták – ESC – Podlavice</t>
  </si>
  <si>
    <t>Aktivita 3.1.4.3 Vybudovať cyklistickú trasu/ komunikáciu Hušták – Nám. Slobody – Autobusová stanica – Železničná stanica, hl. - Senica – s predĺžením do obcí Selce – Nemce</t>
  </si>
  <si>
    <t>Aktivita 3.1.4.4 Vybudovať cyklistickú trasu/ komunikáciu  Námestie Slobody – Sásová</t>
  </si>
  <si>
    <t>Aktivita 3.1.4.5 Vybudovať cyklistickú trasu/ komunikáciu Banská Bystrica Autobusová stanica – Majer – priemyselný park – mestská časť Šalková</t>
  </si>
  <si>
    <t>Aktivita 3.1.4.6 Vybudovať cyklistickú trasu/ komunikáciu Hušták – Okresný úrad – Obchod centrum Tesco – Iliaš</t>
  </si>
  <si>
    <t>Aktivita 3.1.4.7 Vybudovať cyklistickú trasu/ komunikáciu - rodinná cestička - prepojenie na nadradené cyklotrasy, v úseku Kráľová, Iliaš, Vlkanová, Hronsek</t>
  </si>
  <si>
    <t>Aktivita 3.1.4.8 Vybudovať cyklistickú trasu/ komunikáciu Hušták – mestská časť Fončorda</t>
  </si>
  <si>
    <t>Aktivita 3.1.5.1 Revitalizovať námestie a vybudovať moderný integrovaný prestupný uzol - Strieborné námestie</t>
  </si>
  <si>
    <t xml:space="preserve">Aktivita 3.1.5.2 Vybudovať uzol integrovanej dopravy Sídlisko - prestupový uzol železničná doprava,  prímestská autobusová doprava, MHD, cyklistická doprava, pešia, záchytný bod IAD </t>
  </si>
  <si>
    <t>Aktivita 3.2.1.3 Elektronizovať služby mesta v súlade s KRIS (Koncepcia rozvoja informačných systémov)</t>
  </si>
  <si>
    <t xml:space="preserve">Aktivita 3.2.1.5 Podporiť využívania elektronickej komunikačnej infraštruktúry na zvýšenie bezpečnosti </t>
  </si>
  <si>
    <t>Aktivita 6.2.1.5 Zriadiť a financovať pozície domovníckych asistentov pre novopostavené byty alebo domčeky pre príslušníkov marginalizovanej rómskej komunity a sociálne ohrozeného obyvateľstva</t>
  </si>
  <si>
    <t>Aktivita 7.2.1.7 Realizovať projekt regulácie Rudlovského potoka</t>
  </si>
  <si>
    <t>Aktivita 7.2.1.8 Vybudovať systém odberu a odvedenia minerálnych vôd Rudlovský medokýš a Štiavničky</t>
  </si>
  <si>
    <t>Aktivita 7.2.1.9 Vytvoriť v organizačnej štruktúre MsÚ pozíciu vodohospodára</t>
  </si>
  <si>
    <t>Aktivita 3.3.1.2 Dobudovať časť kanalizácie v Uľanke</t>
  </si>
  <si>
    <t>Aktivita 3.3.1.3 Realizovať dostavbu verejnej kanalizácie v Rudlovej</t>
  </si>
  <si>
    <t>Aktivita 1.1.1.1 Pripraviť projekty na zvýšenie atraktivity prostredia námestia</t>
  </si>
  <si>
    <t>Aktivita 1.1.1.2 Pripraviť investičné ponúky pre subjekty CR</t>
  </si>
  <si>
    <t>Aktivita 1.1.1.6 Vybudovať priestorové značenia CR v meste a okolí</t>
  </si>
  <si>
    <t xml:space="preserve">Aktivita 1.1.1.7 Vybudovať a osadiť informačné kiosky na miestach najväčšej koncentrácie turistov </t>
  </si>
  <si>
    <t>Aktivita 1.1.1.10 Vzdelávať zamestnancov mesta v CR</t>
  </si>
  <si>
    <t>Aktivita 1.1.1.12 Zorganizovať vzdelávanie pre sprievodcov v cestovnom ruchu</t>
  </si>
  <si>
    <t>III. prioritná oblasť Zdravé mesto</t>
  </si>
  <si>
    <t xml:space="preserve">   Priorita 6.1 Sociálne služby</t>
  </si>
  <si>
    <t xml:space="preserve">                                                                                                                            Moderná samospráva                                                                                                      </t>
  </si>
  <si>
    <t>Aktivita 6.1.3.2 Podporovať využívanie všetkých nástrojov aktívnej politiky trhu práce pre zaevidovaných uchádzačov o zamestnanie</t>
  </si>
  <si>
    <t>Počet novo podporovaných nástrojov APTP</t>
  </si>
  <si>
    <t>Aktivita 6.1.3.3 Podporovať zamestnávanie zdravotne postihnutých občanov</t>
  </si>
  <si>
    <t>Počet novo zamestnaných zdravotne postihnutých občanov</t>
  </si>
  <si>
    <t>Počet podporných aktivít</t>
  </si>
  <si>
    <t>Aktivita 6.1.3.4 Podporovať aktivity na prepojenie trhu práce a vzdelávania</t>
  </si>
  <si>
    <t>Počet podporených aktivít</t>
  </si>
  <si>
    <t>Opatrenie 6.1.4 Koordinácia služieb, inštitúcií a odborníkov v sociálnej oblasti</t>
  </si>
  <si>
    <t>Aktivita 6.1.4.1 Spracovať brožúru Sociálny sprievodca aj interaktívnym spôsobom na internet</t>
  </si>
  <si>
    <t>Aktivita 6.1.4.2 Realizovať pravidelné stretnutia zainteresovaných inštitúcií v oblasti sociálnych služieb na výmenu informácií a spoločné hľadanie riešení</t>
  </si>
  <si>
    <t xml:space="preserve"> Plán Náklady spolu €       2015-17</t>
  </si>
  <si>
    <t>Náklady  spolu  €  skutočnosť 2015 - 2017</t>
  </si>
  <si>
    <t>SKUTOČNÉ PLNENIE V ROKU 2015</t>
  </si>
  <si>
    <t>Počet druhov mediálnych výstupov/rok</t>
  </si>
  <si>
    <t>Aktivita 6.2.1.1 Spracovať  dokument Program rozvoja bývania mesta na roky 2015 - 2020</t>
  </si>
  <si>
    <t>Bytový podnik mesta Banská Bystrica</t>
  </si>
  <si>
    <t>Počet zriadených a financovaných pozícii</t>
  </si>
  <si>
    <t xml:space="preserve">Aktivita 6.2.1.6 Podporiť výstavbu rodinných domov pre profesionálne rodiny </t>
  </si>
  <si>
    <t>UPSVaR /MsÚ OSV</t>
  </si>
  <si>
    <t>MsÚ PS –UPB/MsÚ ÚHA, MsÚ PS-UMK</t>
  </si>
  <si>
    <t>MsÚ ORA/MsÚ PS-ESM, MsÚ- Školský úrad, MsÚ ÚHA</t>
  </si>
  <si>
    <t>MsÚ ÚHA/MsÚ PS-OU</t>
  </si>
  <si>
    <t>RÚVZ B.Bystrica /MsÚ OPM-SP, MsÚ OSV</t>
  </si>
  <si>
    <t>RÚVZ B.Bystrica</t>
  </si>
  <si>
    <t>MsÚ OPM / MsÚ OSV</t>
  </si>
  <si>
    <t>Aktivita 6.3.1.1 Podporovať aktivity Projektu Zdravé mesto, aktualizovať program Plán zdravia mesta a obnoviť pozíciu koordinátora projektu </t>
  </si>
  <si>
    <t>Aktivita 6.3.1.3 Vzdelávať obyvateľov v oblasti zdravej životosprávy a prevencie vzniku závislostí (drogy, lieky, fajčenie)</t>
  </si>
  <si>
    <t>Aktivita 6.3.1.6 Monitorovať pribežne v Poradni zdravia pri RÚVZ Banská Bystrica rizikové faktory srdcovocievnych a iných chronických ochorení, metabolický syndróm, DM II.typu u klientov poradne zdravia a v rámci výjazdov priamo na pracoviská klientov</t>
  </si>
  <si>
    <t>Aktivita 6.3.1.8 Vzdelávať obyvateľov v oblasti primárnej prerevencie vzniku vybraných ochorení</t>
  </si>
  <si>
    <t>Aktivita 6.3.1.2 Vzdelávať skupiny obyvateľov s vybranými ochoreniami (DM, hypertenzia, obezita a pod.)</t>
  </si>
  <si>
    <t>Aktivita 6.3.1.4 Vzdelávať obyvateľov v oblasti pohybových aktivít</t>
  </si>
  <si>
    <t>MsÚ ORA/MsÚ PS-OB, MsÚ PS-UMK, ZAaRES, MsÚ ÚHA</t>
  </si>
  <si>
    <t>SVP š.p./SSC</t>
  </si>
  <si>
    <t>ZAaRES/MsÚ PS-OU, MsÚ ÚHA, Mestské lesy BB s.r.o., Lesy SR š.p., UMB - Katedra ŽP, SAŽP</t>
  </si>
  <si>
    <t>ZAaRES/MsÚ  PS-OU, MsÚ ÚHA, Mestské lesy BB s.r.o., Lesy SR š.p., UMB - Katedra ŽP, SAŽP</t>
  </si>
  <si>
    <t>Mestské lesy BB s.r.o./MsÚ PS-OU, MsÚ OVZ, ZAaRES, MsÚ ÚHA, ŠOP SR, NAPANT, CHKO Poľana, Lesy SR š.p., súkromný sektor</t>
  </si>
  <si>
    <t>Mestské lesy BB s.r.o./MsÚ OVZ, ZAaRES, MsÚ ÚHA, ŠOP SR NAPANT, CHKO Poľana, Lesy SR š.p., súkromný sektor</t>
  </si>
  <si>
    <t>MsÚ PS-OU /MsÚ PS-UMK, MsÚ ORA</t>
  </si>
  <si>
    <t xml:space="preserve">ZAaRES/MsÚ PS-OU </t>
  </si>
  <si>
    <t>Počet realizovaných detských táborov ročne</t>
  </si>
  <si>
    <t>Počet lesných vychádzok ročne</t>
  </si>
  <si>
    <t>Počet realizovaných festival filmov o ŽP ročne</t>
  </si>
  <si>
    <t>Aktivita 7.3.1.2 Vytvoriť pracovnú pozíciu pre koordinátora enviromentálnej výchovy v meste</t>
  </si>
  <si>
    <t>Koordinovaná environmentálna výchova a osveta v meste Banská Bystrica pre školy, odbornú a širokú  verejnosť</t>
  </si>
  <si>
    <t>Počet krúžkov lesnej pedagogiky za rok</t>
  </si>
  <si>
    <t>Počet akreditovaných  vzdelávaní pedagógov MŠ, ZŠ, SŠ – koordinátorov environmentálnej výchovy za rok</t>
  </si>
  <si>
    <t>Počet spracovanej dokumentácie</t>
  </si>
  <si>
    <t>Počet návrhov na riešenie revitalizácie identifikovaných a zmapovaných lokalít, tzv. brownfieldov</t>
  </si>
  <si>
    <t>Počet nových lesných ciest</t>
  </si>
  <si>
    <t>Počet lesných ciest rekonštruovaných</t>
  </si>
  <si>
    <t>Aktivita 7.1.2.1  Pripraviť a realizovať v spolupráci s občanmi program estetizácie mesta</t>
  </si>
  <si>
    <t>Aktivita 7.1.2.2 Vybudovať, revitalizovať a modernizovať vnútrobloky na sídliskách</t>
  </si>
  <si>
    <t>Aktivita 7.1.3.2 Vybudovať zelený bulvár pozdĺž Štadlerovho a Štefánikovho nábrežia (podľa Generelu zelene mesta Banská Bystrica)</t>
  </si>
  <si>
    <t>Aktivita 7.1.3.4 Vybudovať park pod Belvederom (areál bývalého strediska ZAaRES)</t>
  </si>
  <si>
    <t>Aktivita 7.1.3.5 Vybudovať zelené plochy pozdĺž cyklociest</t>
  </si>
  <si>
    <t>SPOLU VZDELÁVANIE</t>
  </si>
  <si>
    <t xml:space="preserve">                                                                                                                                           VZDELÁVANIE</t>
  </si>
  <si>
    <t>Aktivita 7.1.4.2  Preferovať B.A.T. technológie a nízkoemisné moderné spaľovacie zariadenia v procesoch povoľovania malých zdrojov znečisťovania ovzdušia</t>
  </si>
  <si>
    <t>Aktivita 5.2.1.1 Vypracovať strategický dokument o rozvoji a podpore športu v meste podľa pravidiel Asociácie európskych miest športu</t>
  </si>
  <si>
    <t>Aktivita 5.2.1.2 Predložiť žiadosť o získanie ocenenia EMŠ 2017</t>
  </si>
  <si>
    <t>Aktivita 5.2.1.3 Vypracovať pravidlá pre podporu športových klubov a združení ako súčasť kandidatúry</t>
  </si>
  <si>
    <t>MsÚ PS-KP/MsÚ OPM-SP</t>
  </si>
  <si>
    <t>Primátor mesta/MsÚ PS-KP</t>
  </si>
  <si>
    <t>MsÚ PS-KP/MsÚ OPM-SP, MsÚ OEM-RA</t>
  </si>
  <si>
    <t>Aktivita 5.2.1.6 Vydať publikáciu História športu v Banskej Bystrici a Kalendár športových podujatí 2017 ako súčasť kandidatúry</t>
  </si>
  <si>
    <t>MsÚ OPM-SP/MsÚ PS-KP</t>
  </si>
  <si>
    <t>Aktivita 5.2.1.7 Realizovať pravidelné stretnutia zástupcov MsÚ a subjektov rôznych zriaďovateľov  na koordináciu</t>
  </si>
  <si>
    <t>Aktivita 5.2.1.4 Podporovať športové aktivity formou poskytnutých dotácií</t>
  </si>
  <si>
    <t>MsÚ PS-KP/MsÚ OPM-SP, Regionálny úrad verejného zdravotníctva</t>
  </si>
  <si>
    <t>Vydaná publikácia</t>
  </si>
  <si>
    <t>Vydaný kalendár športových podujatí</t>
  </si>
  <si>
    <t>MsÚ OPM/Správa športových a telovýchovných zariadení mesta, MsÚ - školský úrad</t>
  </si>
  <si>
    <t xml:space="preserve">Aktivita 5.2.2.1 Podporovať budovanie nových ihrísk a areálov </t>
  </si>
  <si>
    <t>Aktivita 5.2.2.5 Rozšíriť a zabezpečiť úpravu bežeckých lyžiarskych tratí priamo v centre mesta a na sídliskách mesta</t>
  </si>
  <si>
    <t>Vypracovať analýzu stavu</t>
  </si>
  <si>
    <t>MsÚ OPM/Správa športových a telovýchovných zariadení mesta</t>
  </si>
  <si>
    <t>Aktivita 5.3.1.1 Realizovať audit ponuky organizovaného využívania voľného času  s rozdelením na cieľové skupiny (deti, rodičia s deťmi, mládež, dospelí, seniori)</t>
  </si>
  <si>
    <t>Aktivita 5.3.1.2 Pripraviť prehľad podmienok na aktívne využívanie neorganizovaného voľného času v meste s rozdelením na cieľové skupiny (deti, rodičia s deťmi, mládež, dospelí, seniori)</t>
  </si>
  <si>
    <t xml:space="preserve">Viceprimátor mesta/ prednosta MsÚ </t>
  </si>
  <si>
    <t>Viceprimátor mesta/prednosta MsÚ, Rada študentov mesta,     ICM BB</t>
  </si>
  <si>
    <t>Viceprimátor mesta/prednosta MsÚ, CVČ Havranské, Tematické centrum mládeže v Banskej Bystrici - IUVENTA, Rada študentov mesta, CVČ Junior, ICM BB</t>
  </si>
  <si>
    <t>Viceprimátor mesta/prednosta MsÚ, Rada študentov mesta</t>
  </si>
  <si>
    <t>Aktivita 5.4.1.6 Zaradiť tému "mládež" do schém finančnej podpory mesta cez dotácie a grantový program</t>
  </si>
  <si>
    <t>Viceprimátor mesta/prednosta MsÚ, ICM BB, MsÚ OPM, MsÚ - školský úrad</t>
  </si>
  <si>
    <t>Opatrenie 3.2.1 Zvýšenie informovanosti občanov, podnikov a vybavovanie cez internet</t>
  </si>
  <si>
    <t>Aktivita 3.2.1.1 Prepojiť informačný systém mesta a GIS</t>
  </si>
  <si>
    <t>Primátor mesta / prednosta MsÚ, MsÚ  PS-IT</t>
  </si>
  <si>
    <t>áno</t>
  </si>
  <si>
    <t>MsÚ - Školský úrad</t>
  </si>
  <si>
    <t>Počet aktivít spolupráce</t>
  </si>
  <si>
    <t>Počet zapojených škôl a šk. zariadení</t>
  </si>
  <si>
    <t>Počet zapojených inštitúcií</t>
  </si>
  <si>
    <t>Počet medzinárodných aktivít</t>
  </si>
  <si>
    <t>Počet osobodní vzdelávacích aktivít zamestnancov mesta/ZŠ/rok</t>
  </si>
  <si>
    <t>Počet nových programov CŽV s podporou mesta</t>
  </si>
  <si>
    <t>Vytvorený plán spolupráce</t>
  </si>
  <si>
    <t>Počet realizovaných spoločných aktivít</t>
  </si>
  <si>
    <t>Počet nových tém v miestnych médiách/rok</t>
  </si>
  <si>
    <t>Počet miestnych médií, ktoré priniesli novú tému/rok</t>
  </si>
  <si>
    <t>Počet km</t>
  </si>
  <si>
    <t>Opatrenie 3.1.5 Spoluúčasť mesta na vybudovaní krajského integrovaného systému dopravy</t>
  </si>
  <si>
    <t>Priorita 3.2 Informačná infraštruktúra</t>
  </si>
  <si>
    <t>Aktivita 3.2.1.2 Doplniť funkcionality GIS</t>
  </si>
  <si>
    <t>Doplnené funkcionalíty</t>
  </si>
  <si>
    <t>Počet koordinačných aktivít</t>
  </si>
  <si>
    <t>Zvýšená dostupnosť informácií pre občanov a súkromné subjekty v %</t>
  </si>
  <si>
    <t xml:space="preserve">                                                                                                                            Doprava a technická infraštruktúra                                                                                                       </t>
  </si>
  <si>
    <t>SPOLU Priorita 3.2</t>
  </si>
  <si>
    <t>SPOLU Priorita 3.1.</t>
  </si>
  <si>
    <t>Súkromné zdroje                    v €</t>
  </si>
  <si>
    <t>Súkromné zdroje                         v €</t>
  </si>
  <si>
    <t xml:space="preserve">                                                                                                  Priorita 3.1 Dopravná infraštruktúra</t>
  </si>
  <si>
    <t xml:space="preserve">                                                                   I. prioritná oblasť: PROSPERUJÚCE MESTO</t>
  </si>
  <si>
    <t xml:space="preserve">  SPOLU Doprava a technická infraštruktúra</t>
  </si>
  <si>
    <t>SPOLU Priorita 3.3</t>
  </si>
  <si>
    <t>MsÚ PR-MV/ MBB, a.s.</t>
  </si>
  <si>
    <t>Primátor mesta/ UMB, MsÚ  ORA, Banskobystrická regionálna komora SOPK</t>
  </si>
  <si>
    <t>Primátor mesta/ Banskobystrická regionálna komora SOPK, UMB, IKT BB</t>
  </si>
  <si>
    <t>koordinátor kandidatúry na titul Creative City UNESCO/ MsÚ OPM</t>
  </si>
  <si>
    <t>Primátor mesta/ ,členovia partnerstva kreatívneho centra</t>
  </si>
  <si>
    <t>Primátor mesta/ Múzeum SNP, BBSK</t>
  </si>
  <si>
    <t>Zodpovedný/ Partner</t>
  </si>
  <si>
    <t>Náklady spolu   €</t>
  </si>
  <si>
    <r>
      <t xml:space="preserve">Aktivita 3.2.2.1 Vypracovať </t>
    </r>
    <r>
      <rPr>
        <sz val="11"/>
        <color theme="1"/>
        <rFont val="Calibri"/>
        <family val="2"/>
        <charset val="238"/>
        <scheme val="minor"/>
      </rPr>
      <t xml:space="preserve">Mapu širokopásmového internetu - spracovanie a zavedenie aktívneho ovplyvňovania zvyšovania dostupnosti širokopásmového internetu podľa kompetencií mesta </t>
    </r>
  </si>
  <si>
    <t>Vytvorený plán aktivít</t>
  </si>
  <si>
    <t>Aktivita 1.3.2.3 Organizovať podujatia príkladov dobrej praxe a telekonferencií pre zdieľanie a pre motiváciu záujmu o štúdium technických odborov</t>
  </si>
  <si>
    <t>Aktivita 1.3.2.4 Podporovať budovanie startupov a regionálneho inovačného centra</t>
  </si>
  <si>
    <t>Vytvorenie regionálenho inovačného centra</t>
  </si>
  <si>
    <t>primátor mesta / MsÚ, OZKS, IKT BB, VMČ, občianske  rady, MVO</t>
  </si>
  <si>
    <t>Prvé proaktívne služby</t>
  </si>
  <si>
    <t xml:space="preserve">Plán proaktívnych služieb ako zdroja eParticipácie </t>
  </si>
  <si>
    <t>Identifikácia predpokladov</t>
  </si>
  <si>
    <t>primátor mesta/IKT BB</t>
  </si>
  <si>
    <t>Počet realizovaných dotazníkov</t>
  </si>
  <si>
    <t>Opatrenie 2.1.5 Realizovať systematickú komunikáciu, marketing, public relations školstva</t>
  </si>
  <si>
    <t xml:space="preserve">       Priorita 7.1 Zeleň a verejné priestranstvá</t>
  </si>
  <si>
    <t>SPOLU Priorita 7.2</t>
  </si>
  <si>
    <t>SPOLU Priorita 7.3</t>
  </si>
  <si>
    <t>SPOLU Priorita 7.4</t>
  </si>
  <si>
    <t>Vyhodnotenie plnenia Akčného plánu na roky 2015 pre program:     Životné prostredie</t>
  </si>
  <si>
    <t>Vyhodnotenie plnenia Akčného plánu na roky 2016 pre program:     Životné prostredie</t>
  </si>
  <si>
    <t>Vyhodnotenie plnenia Akčného plánu na roky 2017 pre program:     Životné prostredie</t>
  </si>
  <si>
    <t>Vyhodnotenie plnenia Akčného plánu na roky 2018 pre program:     Životné prostredie</t>
  </si>
  <si>
    <t>Vyhodnotenie plnenia Akčného plánu na roky 2019 pre program:     Životné prostredie</t>
  </si>
  <si>
    <t>Vyhodnotenie plnenia Akčného plánu na roky 2020 pre program:     Životné prostredie</t>
  </si>
  <si>
    <t xml:space="preserve">  SPOLU Životné prostredie</t>
  </si>
  <si>
    <t>Vyhodnotenie plnenia Akčného plánu na roky 2021 pre program:     Životné prostredie</t>
  </si>
  <si>
    <t>Vyhodnotenie plnenia Akčného plánu na roky 2022 pre program:     Životné prostredie</t>
  </si>
  <si>
    <t>Vyhodnotenie plnenia Akčného plánu na roky 2023 pre program:     Životné prostredie</t>
  </si>
  <si>
    <t>7.1.</t>
  </si>
  <si>
    <t>Počet aktivít na podporu výborov, OR a KC</t>
  </si>
  <si>
    <t>Počet zapojených občanov v OR</t>
  </si>
  <si>
    <t>Opatrenie 4.1.2 Vyššia profesionalita a transparentnosť v meste</t>
  </si>
  <si>
    <t>Aktivita 4.1.2.1 Realizovať štrukturálne, majetkové a organizačné zmeny v spoločnostiach mesta s cieľom zvyšovania efektívnosti a transparentnosti ich pôsobenia</t>
  </si>
  <si>
    <t>Počet realizovaných zmien</t>
  </si>
  <si>
    <t>Zvýšenie efektívnosti</t>
  </si>
  <si>
    <t>Zvýšenie transparentnosti</t>
  </si>
  <si>
    <t>Počet aplikovaných protikorupčných opatrení</t>
  </si>
  <si>
    <t>Opatrenie 4.1.3 Inštitucionálna podpora participácie</t>
  </si>
  <si>
    <t>Koncepcia a nástroje</t>
  </si>
  <si>
    <t>Ukončená rekonštrukcia</t>
  </si>
  <si>
    <t>Udržba vojnových hrobov</t>
  </si>
  <si>
    <t>Obnovené vojnové hroby</t>
  </si>
  <si>
    <t>Pasport kultúrnych pamiatok, pamätihodností a umeleckých diel</t>
  </si>
  <si>
    <t>Počet opravených a udržiavaných pamätihodností</t>
  </si>
  <si>
    <t xml:space="preserve">Modernizovaná expozície </t>
  </si>
  <si>
    <t>Realizovaná podzemná expozícia</t>
  </si>
  <si>
    <t>Opatrenie 5.1.2 Zlepšenie ponuky kultúrnych podujatí v meste a zabezpečenie ochrany kultúrneho dedičstva</t>
  </si>
  <si>
    <t>Aktivita 5.1.2.1 Organizovať pravidelné stretnutia na koordináciu podujatí organizovaných rôznymi inštitúciami v meste</t>
  </si>
  <si>
    <t>Počet stretnutí/rok</t>
  </si>
  <si>
    <t>Koordinácia podujatí</t>
  </si>
  <si>
    <t>Vydaná monografia</t>
  </si>
  <si>
    <t>SKUTOČNÉ PLNENIE V ROKU 2018</t>
  </si>
  <si>
    <t>SKUTOČNÉ PLNENIE V ROKU 2019</t>
  </si>
  <si>
    <t>SKUTOČNÉ PLNENIE V ROKU 2020</t>
  </si>
  <si>
    <t>SKUTOČNÉ PLNENIE V ROKU 2021</t>
  </si>
  <si>
    <t>SKUTOČNÉ PLNENIE V ROKU 2022</t>
  </si>
  <si>
    <t>SKUTOČNÉ PLNENIE V ROKU 2023</t>
  </si>
  <si>
    <t>Opatrenie 5.1.3 Zlepšenie informovanosti o kultúrnych podujatiach a zájmovo-umeleckej činnosti</t>
  </si>
  <si>
    <t>MsÚ-OPM</t>
  </si>
  <si>
    <t>Počet komunikačných kanálov</t>
  </si>
  <si>
    <t>Počet návštev na web stránkach</t>
  </si>
  <si>
    <t>Počet návštev na sociálnej sieti</t>
  </si>
  <si>
    <t>Priorita 5.2 Šport</t>
  </si>
  <si>
    <t>Správa športových a telovýchovných zariadení mesta</t>
  </si>
  <si>
    <t>Počet novovybudovaných ihrísk a areálov</t>
  </si>
  <si>
    <t>počet zapojených žiakov</t>
  </si>
  <si>
    <t xml:space="preserve">Počet udržiavaných objektov </t>
  </si>
  <si>
    <t>Počet rekonštruovaných športových areálov a ihrísk</t>
  </si>
  <si>
    <t>Počet nových okruhov upravovaných na bežkovanie</t>
  </si>
  <si>
    <t>Počet zúčastnených subjektov</t>
  </si>
  <si>
    <t>Priorita 5.3 Voľný čas</t>
  </si>
  <si>
    <t>Opatrenie 5.3.1 Zlepšenie podmienok na poskytovanie voľnočasových a záujmových aktivít</t>
  </si>
  <si>
    <t>Realizovaný audit</t>
  </si>
  <si>
    <t>Pripravený prehľad</t>
  </si>
  <si>
    <t>Zistený rozdiel</t>
  </si>
  <si>
    <t>Aktivita 6.1.3.1 Podporiť neformálne vzdelávanie - celoživotné vzdelávanie</t>
  </si>
  <si>
    <t>Aktivita 6.3.1.5 Venovať  každé dva nepárne roky zvýšenú pozornosť pohybovej aktivite detí ako aj dospelej populácie v rámci celoslovenskej kampane - Vyzvi srdce k pohybu</t>
  </si>
  <si>
    <t>SPOLU Priorita 4.1.</t>
  </si>
  <si>
    <t xml:space="preserve">                                                                                                  Priorita 4.1 Moderná samospráva</t>
  </si>
  <si>
    <t xml:space="preserve">  SPOLU Modermá samospráva</t>
  </si>
  <si>
    <t xml:space="preserve">  SPOLU Ekonomický rozvoj</t>
  </si>
  <si>
    <t xml:space="preserve">  SPOLU Vzdelávanie</t>
  </si>
  <si>
    <t xml:space="preserve">                                                                                                  Priorita 5.1 Kultúra</t>
  </si>
  <si>
    <t>SPOLU Priorita 5.4</t>
  </si>
  <si>
    <t>SPOLU Priorita 5.2.</t>
  </si>
  <si>
    <t>SPOLU Priorita 5.3.</t>
  </si>
  <si>
    <t>SAŽP/MsÚ OPM, ŠOP SR, Mestské lesy, mimovládne organizácie</t>
  </si>
  <si>
    <t>SNP Nízke Tatry/
Mestské  lesy BB
s.r.o.</t>
  </si>
  <si>
    <t>Ekonomický rozvoj</t>
  </si>
  <si>
    <t>Vzdelávanie</t>
  </si>
  <si>
    <t>Moderná samospráva</t>
  </si>
  <si>
    <t>Kultúra, šport, voľný čas a mládež</t>
  </si>
  <si>
    <t>Sociálny rozvoj, bývanie a zdravie</t>
  </si>
  <si>
    <t>Životné prostredie</t>
  </si>
  <si>
    <t>Program/rok</t>
  </si>
  <si>
    <t>MsÚ ÚHA/MsÚ PS - UPB, MsÚ OVZ, MsÚ OSV, MsÚ ORA</t>
  </si>
  <si>
    <t>Spracovaný program rozvoja</t>
  </si>
  <si>
    <t>Aktivita 6.2.1.2 Vytvoriť ponuku finančne dostupných nájomných bytov pre mladých</t>
  </si>
  <si>
    <t>Aktivita 6.2.1.3 Spracovať plán vysporiadania vlastníckych vzťahov pozemkov, na ktorých stoja nelegálne obydlia (napr. Podlavice, Cementárenská ulica...)</t>
  </si>
  <si>
    <t>Aktivita 6.2.1.4 Vytvoriť ponuku finančne dostupných nízkoštandardných bytov alebo program svojpomocnej výstavby domčekov pre príslušníkov marginalizovanej rómskej komunity a sociálne ohrozeného obyvateľstva</t>
  </si>
  <si>
    <t>Aktivita 5.2.1.5 Vypracovať opatrenia na podporu zdravia a integráciu všetkých skupín obyvateľov (vrátane zdravotne postihnutých) prostredníctvom športu</t>
  </si>
  <si>
    <t>Aktivita 6.3.1.7 Uverejňovať pravidelne informácie o preventívnych programoch z oblasti zdravotníctva v regionálnych médiách, na webových stránkach Mesta a RÚVZ</t>
  </si>
  <si>
    <t>Aktivita 3.1.2.9 Realizovať rekonštrukciu a modernizáciu miestnych komunikácií</t>
  </si>
  <si>
    <t>Aktivita 6.2.1.3 Spolupracovať so súkromnými investormi pri výstavbe nájomných bytov</t>
  </si>
  <si>
    <t>Bytový podnik mesta Banská Bystrica/súkromný investor</t>
  </si>
  <si>
    <t>Počet uzatvorených zmlúv o spolupráci a partnerstve pri výstavbe bytov</t>
  </si>
  <si>
    <t>Aktivita 7.1.1.6 Revitalizovať verejný park Podryba (pri mŕtvom ramene ľavého brehu Hrona)</t>
  </si>
  <si>
    <t xml:space="preserve">Mesto/MsÚ PS-OU </t>
  </si>
  <si>
    <t>Aktivita 7.4.1.3 Vybudovať zariadenia na zhodnocovanie komunálneho odpadu do 50 000 t</t>
  </si>
  <si>
    <t>Aktivita 7.4.1.4 Budovať stojiská pre kontajnery komunálneho odpadu a jeho vytriedených zložiek</t>
  </si>
  <si>
    <t>Aktivita 7.4.1.1 Modernizovať a obnoviť kremačné pece</t>
  </si>
  <si>
    <t>ZAaRES</t>
  </si>
  <si>
    <t>Aktivita 7.4.1.2 Vybudovať zariadenia na zhodnocovanie biologicky rozložiteľného odpadu (BRO) do 5000 t</t>
  </si>
  <si>
    <t>primátor mesta/MsÚ ÚHA, SAŽP</t>
  </si>
  <si>
    <t>MsÚ PS-UPB / MsÚ ÚHA</t>
  </si>
  <si>
    <t xml:space="preserve">Aktivita 7.3.2.3 Spracovať návrhy na riešenie revitalizácie identifikovaných území a plôch a motivácia a aktívny prístup verejnosti k riešeniu lokálnych environmentálnych problémov mesta </t>
  </si>
  <si>
    <t>Aktivita 7.3.2.2  Aktualizovať územnoplánovaciu dokumentáciu a územnoplánovacie podklady pre zabezpečenie podmienok rozvoja mesta</t>
  </si>
  <si>
    <t>MsÚ PS-OU / MsÚ PS-UMK</t>
  </si>
  <si>
    <t>Primátor mesta/ prednosta MsÚ, MsÚ OVZ</t>
  </si>
  <si>
    <t>MsÚ ORA / SAŽP</t>
  </si>
  <si>
    <t>MsÚ PS-OU / ZAaRES, MsÚ ÚHA, MsÚ PS-OB MsÚ PS-UMK, MVO</t>
  </si>
  <si>
    <t xml:space="preserve">MsÚ ORA/ZAaRES, MsÚ ÚHA, MsÚ PS-OU </t>
  </si>
  <si>
    <t>Súkromný investor/ MsÚ PS-OU</t>
  </si>
  <si>
    <t>MsÚ ORA / MsÚ PS-OU</t>
  </si>
  <si>
    <t>MsÚ OVZ v rámci preneseného výkonu štátnej správy</t>
  </si>
  <si>
    <t xml:space="preserve">MsÚ ORA / MsÚ PS-UMK, ZAaRES, MsÚ ÚHA </t>
  </si>
  <si>
    <t xml:space="preserve">MŽP SR/MsÚ OVZ </t>
  </si>
  <si>
    <t>Okresný úrad BB/MsÚ OVZ</t>
  </si>
  <si>
    <t>MsÚ OVZ/MsÚ PS-OU správcovia vodných tokov</t>
  </si>
  <si>
    <t>MsÚ PS-OU / zriaďovatelia škôl (MŠ, ZŠ, SŠ), BBSK</t>
  </si>
  <si>
    <t>primátor mesta/prednosta MsÚ, SAŽP</t>
  </si>
  <si>
    <t>Mestské lesy BB s.r.o./
SNP Nízke Tatry, Národné lesnícke centrum Zvolen, NAPANT, SAŽP, MsÚ OPM</t>
  </si>
  <si>
    <t xml:space="preserve">Mestské lesy BB s.r.o./
SNP Nízke Tatry, Národné lesnícke centrum  Zvolen, NAPANT, SAŽP, MsÚ PS-SUR
</t>
  </si>
  <si>
    <t xml:space="preserve">Mestské lesy BB s.r.o./ SNP Nízke Tatry,  Národné lesnícke centrum Zvolen, NAPANT, SAŽP, Mesto BB
</t>
  </si>
  <si>
    <t>Aktivita 7.3.1.6 Organizovať detské lesnícke tábory</t>
  </si>
  <si>
    <t>Aktivita 7.3.1.7 Rekonštruovať náučny chodník - Jakub</t>
  </si>
  <si>
    <t>Aktivita 7.3.1.5 Uskutočniť terénne exkurzie zamerané na všeobecné, krajinárske, biologické a ochranárske témy do národného parku s odborným výkladom</t>
  </si>
  <si>
    <t>Aktivita 7.3.1.8 Realizovať podujatie Envirofilm – medzinárodný festival filmov o životnom prostredí</t>
  </si>
  <si>
    <t>Vybudovaný náučný chodník</t>
  </si>
  <si>
    <t>Aktivita 7.3.1.1 Vytvoriť mestské Ekocentrum (dvojpodlažný dom so záhradou vo vlastníctve SAŽP)</t>
  </si>
  <si>
    <t>SAŽP/Mesto BB,
ŠOP SR, mimovládne organizácie</t>
  </si>
  <si>
    <t>SPOLU Priorita 2.1.</t>
  </si>
  <si>
    <t>Mestské lesy BB s.r.o./ŠOP SR</t>
  </si>
  <si>
    <t>Aktivita 7.1.5.1 Monitorovať lokality s vplyvom environmentálnych záťaží na životné prostredie</t>
  </si>
  <si>
    <t>Aktivita 7.1.5.2 Posudzovať lokality na zníženie rizika environmentálnych záťaží</t>
  </si>
  <si>
    <t>Aktivita 7.2.1.6 Sústavne likvidovať invázne rastliny a buriny v brehových porastoch tokov  a ich  ochrannom pásme</t>
  </si>
  <si>
    <t>správcovia vodných tokov</t>
  </si>
  <si>
    <t>Vybudovaný systém</t>
  </si>
  <si>
    <t>správcovia vodných tokov/súkromný sektor</t>
  </si>
  <si>
    <t>Regulácia potoka</t>
  </si>
  <si>
    <t>MsÚ ORA/MSÚ PS-UMK</t>
  </si>
  <si>
    <t>Dobudovanie časti kanalizácie</t>
  </si>
  <si>
    <t>MDVRR SR/NDS</t>
  </si>
  <si>
    <t>Počet produktov CR</t>
  </si>
  <si>
    <t>Aktivita 1.1.2.8 Vytvoriť minimundus (model 7 banských miest)</t>
  </si>
  <si>
    <t>Vytvorené modely banských miest</t>
  </si>
  <si>
    <t>Aktivita 1.1.1.3 Budovať značky kvality lokálnych produktov v CR – nastaviť systém</t>
  </si>
  <si>
    <t>Aktivita 1.1.1.4 Podporiť lokálne oblasti CR</t>
  </si>
  <si>
    <t xml:space="preserve">Aktivita 1.1.1.5 Vytvoriť nové produkty CR </t>
  </si>
  <si>
    <t>Aktivita 1.1.1.8 Vybudovať Náučný chodník Bystrický Permon, Sásová</t>
  </si>
  <si>
    <t>Aktivita 1.1.1.9 Vybudovať, údržiavať, prepojiť a aktualizovať značenia turistických chodníkov a cyklotrás</t>
  </si>
  <si>
    <t>Aktivita 1.1.2.9 Vypracovať podklady pre zápis regiónu Banská Bystrica do zoznamu UNESCO</t>
  </si>
  <si>
    <t xml:space="preserve">Počet monitorovacích bodov ( kamery) </t>
  </si>
  <si>
    <t>Aktivita 3.2.1.4 Koordinácia a spolupráca subjektov v oblasti informovania - zlepšiť dostupnosť informácií pre občanov, súkromné subjekty a návštevníkov mesta</t>
  </si>
  <si>
    <t>Primátor mesta/MsÚ OPM-SP</t>
  </si>
  <si>
    <t>MsÚ-Školský úrad/                  MsÚ OSV, ZŠ, CVČ</t>
  </si>
  <si>
    <t>Primátor mesta /                CVČ, MsÚ-Školský úrad, MsÚ OPM, súkromné subjekty</t>
  </si>
  <si>
    <t>Aktivita 5.3.2.1 Organizovať pravidelné medzisektorové stretnutia zástupcov MsÚ a subjektov rôznych zriaďovateľov pôsobiacich v oblasti vytvárania podmienok na voľnočasové aktivíty</t>
  </si>
  <si>
    <t>Opatrenie 5.2.2 Zlepšenie dostupnosti športovísk</t>
  </si>
  <si>
    <t>Vytvorenie systému informovania občanov a organizácii prostredníctvom SMS o vzniku mimoriadnej udalosti na teritóriu mesta</t>
  </si>
  <si>
    <t>Počet mobilných IKT zariadení pre prácu v teréne</t>
  </si>
  <si>
    <t>Priorita 3.1 Dopravná infraštruktúra</t>
  </si>
  <si>
    <t>Opatrenie 3.1.1  Dobudovanie nadradenej komunikačnej siete</t>
  </si>
  <si>
    <t>Opatrenie 3.1.2 Dobudovanie miestnych komunikácií</t>
  </si>
  <si>
    <t>Opatrenie 7.3.2 Zapojenie subjektov do zlepšenia kvality životného prostredia v meste</t>
  </si>
  <si>
    <t>Aktivita 7.3.2.1 Zabezpečiť dostatočnú kontrolu efektívnosti činností dodávateľských organizácií (zber odpadu, údržba zelene, upratovanie)</t>
  </si>
  <si>
    <t>Počet parkovacích miest</t>
  </si>
  <si>
    <t>Spracovaný pasport</t>
  </si>
  <si>
    <t>Opatrenie 3.1.3 Riadenie procesov trvaloudržateľnej mobility</t>
  </si>
  <si>
    <t>Aktivita 3.1.3.1 Spracovať a následne implementovať plán trvaloudržateľnej mobility v meste</t>
  </si>
  <si>
    <t>Spracovaný plán</t>
  </si>
  <si>
    <t>Opatrenie 3.1.4 Budovanie bezpečných komunikácií pre nemotorovú dopravu</t>
  </si>
  <si>
    <t>Priorita 3.3 Technická infraštruktúra</t>
  </si>
  <si>
    <t>Opatrenie 3.3.1 Dobudovanie a rekonštrukcie vodovodnej a kanalizačnej siete</t>
  </si>
  <si>
    <t>Realizácia podľa plánu</t>
  </si>
  <si>
    <t>Opatrenie 3.3.2 Racionalizácia a modernizácia energetickej sústavy v meste</t>
  </si>
  <si>
    <t>SSE, SPP, STEFE</t>
  </si>
  <si>
    <t>Realizácia podĺa plánu</t>
  </si>
  <si>
    <t>Počet vymenených svietidiel</t>
  </si>
  <si>
    <t>II. prioritná oblasť OBČIANSKE MESTO</t>
  </si>
  <si>
    <t>Opatrenie 4.1.1 Efektívnejšia spolupráca a participácia v meste</t>
  </si>
  <si>
    <t>Aktivita 4.1.1.1 Rozšíriť dvojsmernú komunikáciu s občanmi</t>
  </si>
  <si>
    <t>Aktivita 4.1.1.2 Aktivizovať občanov k odovzdávaniu podnetov na zlepšenie činnosti samosprávy</t>
  </si>
  <si>
    <t>Počet vytvorených aktivít na získanie podnetov</t>
  </si>
  <si>
    <t>Počet získaných podnetov/rok</t>
  </si>
  <si>
    <t>Počet vytvorených aktivít na zapájanie občanov</t>
  </si>
  <si>
    <t>Aktivita 4.1.1.4 Zvýšiť počet odborníkov v komisiách MsZ</t>
  </si>
  <si>
    <t>Počet aktivít na profesionaliáciu riadenia</t>
  </si>
  <si>
    <t>Využitie projektového riadenia</t>
  </si>
  <si>
    <t>Počet plánov profesionálneho rozvoja</t>
  </si>
  <si>
    <t>Aktivita 3.2.1.6  Spracovať Komplexnú koncepciu informatizácie mestského prostredia (KKIMP) pre koordinované a efektívne budovanie technologického a informačného prostredia</t>
  </si>
  <si>
    <t>Aktivita 3.2.1.7  Vybudovať zdieľané dátové centrum</t>
  </si>
  <si>
    <t>Aktivita 3.2.1.9  Budovať inteligentné mestské zóny pre informovanie a bezpečnosť  (vo väzbe na budovanie prístupu k širokopásmovému internetu)</t>
  </si>
  <si>
    <t xml:space="preserve">MsÚ PS-IT/ IKT BB </t>
  </si>
  <si>
    <t xml:space="preserve">MsÚ PS-OL/MsÚ PS-IT </t>
  </si>
  <si>
    <t>MsÚ OPM/MsÚ PS-IT, IKT BB</t>
  </si>
  <si>
    <t xml:space="preserve">Zrekonštruovaný a sprehľadnený web </t>
  </si>
  <si>
    <t>Implementovaný registračný a notifikačný systém</t>
  </si>
  <si>
    <t>Prispôsobená dostupnosť cez rôzne koncové zariadenia užívateľov</t>
  </si>
  <si>
    <t xml:space="preserve">Spracované a zavedené inovované zásady tvorby a prevádzky </t>
  </si>
  <si>
    <t>Spracovaná koncepcia</t>
  </si>
  <si>
    <t>Vybudované dátové centrum</t>
  </si>
  <si>
    <t>Vybudované inteligentné zóny</t>
  </si>
  <si>
    <t>MsÚ ÚHA/IKT BB</t>
  </si>
  <si>
    <t>Vypracovaná mapa širokopásmového internetu</t>
  </si>
  <si>
    <t>MsÚ MsP</t>
  </si>
  <si>
    <t>Vytvorený projekt propagácie</t>
  </si>
  <si>
    <t>Prednosta MsÚ/VMČ, občianske rady, MVO, občianske iniciatívy</t>
  </si>
  <si>
    <t>Počet zapojených občanov do kampane v Banskej Bystrici</t>
  </si>
  <si>
    <t xml:space="preserve">Aktivita 4.1.3.2 Pripraviť návrhy na zmeny volebných obvodov </t>
  </si>
  <si>
    <t>Aktivita 4.1.3.3 Pripraviť návrh na zmenu systému financovania a konštituovania občianskych rád a komunitných centier</t>
  </si>
  <si>
    <t xml:space="preserve">Aktivita 4.1.3.4 Vypracovať návrh koncepcie a návrh nástrojov participatívnej samosprávy </t>
  </si>
  <si>
    <t>Aktivita 4.1.3.1 Navrhnúť zmeny mestských častí - zmena štatútu mesta</t>
  </si>
  <si>
    <t>OOCR SS/ BBGMP, MsÚ OPM-CR , Cech hostinských</t>
  </si>
  <si>
    <t>OOCR SS/ MsÚ OPM-CR, MsÚ OPM-IC</t>
  </si>
  <si>
    <t>mesto</t>
  </si>
  <si>
    <t>rok 2015</t>
  </si>
  <si>
    <t>MsÚ OPM/ MsÚ PS-UMK, BBGMP, OOCRSS</t>
  </si>
  <si>
    <t>Plán hodnota</t>
  </si>
  <si>
    <t>Skutočnosť hodnota</t>
  </si>
  <si>
    <t>rok 2016</t>
  </si>
  <si>
    <t>rok 2017</t>
  </si>
  <si>
    <t xml:space="preserve">Aktivita 1.3.2.1 Iniciovať vytvorenie verejno-súkromnej platformiy na podporu inovácií a inovačného prostredia </t>
  </si>
  <si>
    <r>
      <t>Aktivita 1.3.2.2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Vytvoriť plán aktivít na podporu a propagáciu inovácií </t>
    </r>
  </si>
  <si>
    <t>MsÚ OPM /  MsÚ PS-UPB, MsÚ ORA, ÚHA</t>
  </si>
  <si>
    <t>MsÚ OPM / Rada pre skrášlenie námestia, ÚHA, MsÚ PS-OU, KPU</t>
  </si>
  <si>
    <t>OOCR SS/ MsÚ- OPM-CR</t>
  </si>
  <si>
    <t xml:space="preserve">MsÚ OPM / OOCR SS, OCI BB </t>
  </si>
  <si>
    <t>OZ Permon/ OZ BBGMP, MsÚ OPM-CR</t>
  </si>
  <si>
    <t>Klub slovenských turistov, OCI BB/ BBGMP, MsÚ OPM-CR, Mestské lesy, OZ Banský Región - Terra Montanae</t>
  </si>
  <si>
    <t>MsÚ OPM / OOCR SS</t>
  </si>
  <si>
    <t>UMB/ Cech hostinských, OOCR SS</t>
  </si>
  <si>
    <t>CALEH, n.o. / MsÚ OPM</t>
  </si>
  <si>
    <t>OOCR SS/ MsÚ OPM</t>
  </si>
  <si>
    <t>OOCR SS / MsÚ OPM-CR</t>
  </si>
  <si>
    <t>MsÚ OPM/ OOCR SS</t>
  </si>
  <si>
    <t>OZ BBGMP/ OZ Permon, MsÚ OPM-CR</t>
  </si>
  <si>
    <t>OZ Permon/ MsÚ OPM BB, MsÚ Kremnica, MsÚ BŠ, KPU,STÚ BA, OOCR SS</t>
  </si>
  <si>
    <t>OOCR SS / MsÚ - OPM-CR , MsÚ OPM - IC, BBSK, UMB, BBGMP</t>
  </si>
  <si>
    <t>OOCR SS/ Subjekty CR v BB, MsÚ OPM, IKT BB</t>
  </si>
  <si>
    <t>MsÚ OPM/ OOCR SS, IKT BB</t>
  </si>
  <si>
    <t>Primátor mesta/ Banskobystrická regionálna komora SOPK, MsÚ PR-MV</t>
  </si>
  <si>
    <t>MsÚ OPM-CR/ MsÚ PR-MV, MBB, a.s.</t>
  </si>
  <si>
    <t>Opatrenie 5.3.2 Zlepšenie spolupráce a informovanosti v oblasti voľného času</t>
  </si>
  <si>
    <t>Počet zapojených subjektov</t>
  </si>
  <si>
    <t>Priorita 5.4 Mládež</t>
  </si>
  <si>
    <t>Opatrenie 5.4.1 Vytvorenie podmienok pre život a prácu mladých ľudí</t>
  </si>
  <si>
    <t>Určená zodpovedná osoba pre prácu s mládežou</t>
  </si>
  <si>
    <t>Aktivita 5.4.1.2 Vytvoriť databázu organizácií pracujúcich s mládežou v meste, kraji, SR a EÚ a nadviazať s nimi spoluprácu</t>
  </si>
  <si>
    <t>Vytvorená databáza</t>
  </si>
  <si>
    <t>Počet subjektov, s ktorými je nadviazaná spolupráca</t>
  </si>
  <si>
    <t>Aktivita 5.4.1.3 Zorganizovať vypočutie očakávaní mladých ľudí formou okrúhlych stolov, prieskumu</t>
  </si>
  <si>
    <t>Aktivita 5.4.1.4 Pripraviť stratégiu mládežníckej politiky v oblasti spolupráce s mládežou, účasti mládeže na verejnom rozhodovaní, voľného času, vzdelávania, trhu práce a ďalších aspektov života v meste</t>
  </si>
  <si>
    <t>Pripravená stratégia</t>
  </si>
  <si>
    <t>Počet zapojených subjektov do prípravy</t>
  </si>
  <si>
    <t>Funkčná Rada študentov</t>
  </si>
  <si>
    <t>Téma "mládež" zaradená do finančnej podpory mesta</t>
  </si>
  <si>
    <t>III. prioritná oblasť ZDRAVÉ MESTO</t>
  </si>
  <si>
    <t>Opatrenie 6.1.1 Rozšírenie ponuky sociálnych služieb v oblasti krátkodobej intervencie a dlhodobej starostlivosti</t>
  </si>
  <si>
    <t>Zvýšená kapacita terénnych sociálnych služieb v počte klientov/rok</t>
  </si>
  <si>
    <t>Počet nových služieb</t>
  </si>
  <si>
    <t>Počet nových nízkoprahových centier</t>
  </si>
  <si>
    <t>Počet komunitných centier</t>
  </si>
  <si>
    <t>Počet komunitných zariadení</t>
  </si>
  <si>
    <t>Zvýšenie kapacity</t>
  </si>
  <si>
    <t>Počet poskytovaných služieb</t>
  </si>
  <si>
    <t xml:space="preserve">Kapacita ubytovacích priestorov </t>
  </si>
  <si>
    <t xml:space="preserve">X </t>
  </si>
  <si>
    <t>Aktivita 6.1.1.7 Zriadiť občianske poriadkové hliadky v lokalitách so zvýšenou koncentráciou marginalizovaných rómskych komunít</t>
  </si>
  <si>
    <t>Aktivita 6.1.1.8 Zriadiť integrované sociálno-zdravotné zariadenie pre liečbu závislostí</t>
  </si>
  <si>
    <t>Počet zariadení</t>
  </si>
  <si>
    <t>Opatrenie 6.1.2 Zlepšenie systému ochrany detí a rodiny</t>
  </si>
  <si>
    <t>Počet programov</t>
  </si>
  <si>
    <t>Počet zapojených osôb</t>
  </si>
  <si>
    <t>Počet nových programov</t>
  </si>
  <si>
    <t>Zvýšenie finančnej podpory pre MVO/rok</t>
  </si>
  <si>
    <t>Počet podporených subjektov</t>
  </si>
  <si>
    <t>Výška finančnej podpory subjektom vykonávajúcim opatrenia SPODaSK</t>
  </si>
  <si>
    <t>Opatrenie 6.1.3 Vytvoriť podmienky pre  vznik pracovných príležitostí pre znevýhodnené skupiny</t>
  </si>
  <si>
    <t>Počet podporených vzdelávacích programov pre znevýhodnené skupiny</t>
  </si>
  <si>
    <t>celkom</t>
  </si>
  <si>
    <t>EU</t>
  </si>
  <si>
    <t>štát</t>
  </si>
  <si>
    <t>VUC</t>
  </si>
  <si>
    <t>sukr.</t>
  </si>
  <si>
    <t>4.1.</t>
  </si>
  <si>
    <t>SPOLU</t>
  </si>
  <si>
    <t>5.1.</t>
  </si>
  <si>
    <t>5.3.</t>
  </si>
  <si>
    <t>5.2.</t>
  </si>
  <si>
    <t>5.4.</t>
  </si>
  <si>
    <t>6.1.</t>
  </si>
  <si>
    <t xml:space="preserve">  SPOLU  Životné prostredie</t>
  </si>
  <si>
    <t xml:space="preserve">                                                                                      Priorita 7.1 Zeleň a verejné priestranstvá</t>
  </si>
  <si>
    <t>SPOLU Priorita 7.1.</t>
  </si>
  <si>
    <t>Aktivita 2.1.5.2 Posilniť vzájomnú komunikáciu a spoluprácu školstva s rodičmi</t>
  </si>
  <si>
    <t>Aktivita 2.1.5.4 Využívať medzinárodné kontakty a partnerstvá mesta pre rozvoj školstva</t>
  </si>
  <si>
    <t>Aktivita 2.1.5.5 Podporovať celoživotné vzdelávanie zamerané na potreby trhu práce v regióne</t>
  </si>
  <si>
    <t>Aktivita 2.1.5.6 Zefektívniť spoluprácu s UMB pre potreby rozvoja školstva, rozvojových dokumentov a aplikácie vedy a výskumu v záujme rozvoja mesta a regiónu</t>
  </si>
  <si>
    <t>Aktivita 2.1.5.7 Prinášať do miestnych médií vlastné témy z oblasti školstva (spojené s financovaním, riadením, prvkami kvality a i.)</t>
  </si>
  <si>
    <t>Opatrenie 5.2.1 Zvýšenie podpory športu pre verejnosť</t>
  </si>
  <si>
    <t>Opatrenie 7.1.4 Zlepšenie kvality ovzdušia v meste</t>
  </si>
  <si>
    <t>roky</t>
  </si>
  <si>
    <t>suma</t>
  </si>
  <si>
    <t>Vytvorená ponuka</t>
  </si>
  <si>
    <t>Vytvorenie novej webstránky</t>
  </si>
  <si>
    <t>Vytvorená prezentácia na podujatia</t>
  </si>
  <si>
    <t>Vytvorená brožúra</t>
  </si>
  <si>
    <t>Aktivita 1.2.2.2 Prezentovať mesto a jeho konkurenčné výhody na národnej a medzinárodnej úrovni</t>
  </si>
  <si>
    <t>Počet aktívnych prezentácií</t>
  </si>
  <si>
    <t>Počet inzercií</t>
  </si>
  <si>
    <t>Priorita 1.3 Veda, výskum a inovácie</t>
  </si>
  <si>
    <t>Opatrenie 1.3.1 Skvalitnenie vedy a výskumu s prepojením na prax</t>
  </si>
  <si>
    <t>Počet stretnutí</t>
  </si>
  <si>
    <t>Aktivita 1.3.1.2 Pripraviť a realizovať plán skvalitnenia vedy a výskumu s prepojením na prax na roky 2017-2023</t>
  </si>
  <si>
    <t>Pripravený plán na skvalitnenie vedy a výskumu s prepojením na prax</t>
  </si>
  <si>
    <t>Realizovaný plán v %</t>
  </si>
  <si>
    <t>Vytvorenie partnerstva</t>
  </si>
  <si>
    <t>Priorita 2.1 Kvalitné vzdelávanie pre všetkých</t>
  </si>
  <si>
    <t>Opatrenie 2.1.1 Podpora vzdelávania a sebarozvoja pedagogických zamestnancov a zamestnancov v školstve</t>
  </si>
  <si>
    <t>Aktivita 2.1.1.1 Sprostredkovať informácie o vzdelávacích ponukách pre pedagogických zamestnancov a zamestnancov v školstve</t>
  </si>
  <si>
    <t>Počet sprostredkovaných informácií/rok</t>
  </si>
  <si>
    <t xml:space="preserve">Opatrenie 2.1.2 Zlepšiť prístup k odborným informáciám a odbornému poradenstvu v školstve </t>
  </si>
  <si>
    <t>Aktivita 2.1.2.1 Spracovať podklad pre vytvorenie systému prípravy a realizácie spoločných projektov na zvýšenie odbornosti, kvality a rozvoja školstva</t>
  </si>
  <si>
    <t>Počet podkladov</t>
  </si>
  <si>
    <t>Počet pripravených spoločných projektov</t>
  </si>
  <si>
    <t>Počet realizovaných spoločných projektov</t>
  </si>
  <si>
    <t>Aktivita 2.1.3.1 Podporovať duálne vzdelávanie</t>
  </si>
  <si>
    <t>Počet zapojených škôl</t>
  </si>
  <si>
    <t>Aktivita 2.1.3.2 Prispôsobiť študijné a učebné odbory požiadavkám trhu práce</t>
  </si>
  <si>
    <t>Počet študijných a učebných odborov</t>
  </si>
  <si>
    <t>Aktivita 2.1.3.3 Vytvoriť funkčné prepojenie škôl so zamestnávateľmi v regióne</t>
  </si>
  <si>
    <t>Počet zapojených zamestnávateľov</t>
  </si>
  <si>
    <t>Opatrenie 2.1.4 Vytvoriť adekvátne technické podmienky a materiálne zabezpečenie vzdelávacieho procesu</t>
  </si>
  <si>
    <t>Aktivita 2.1.4.1 Zvýšiť kapacity materských škôl prístavbou, nadstavbou, rekonštrukciou, zmenou dispozície objektov, vrátane zvyšovania energetickej hospodárnosti budov</t>
  </si>
  <si>
    <t>Počet zapojených MŠ</t>
  </si>
  <si>
    <t>Počet žiakov s dostupným modernizovaným materiálno-technickým zabezpečením</t>
  </si>
  <si>
    <t>Počet nových tried pre praktickú a odbornú prípravu</t>
  </si>
  <si>
    <t>Aktivita 2.1.4.3 Pripraviť a realizovať plán odstraňovania fyzických bariér v školských budovách</t>
  </si>
  <si>
    <t>Rozšírená webstránka</t>
  </si>
  <si>
    <t>Upravený dizajn</t>
  </si>
  <si>
    <t>Opatrenie 1.1.1 Využitie potenciálu kultúrno-historického dedičstva, služieb a odbornosti v meste na tvorbu produktov a infraštruktúry CR</t>
  </si>
  <si>
    <t>Projekt zápisu</t>
  </si>
  <si>
    <t>MsÚ OPM/MsÚ PS-IT</t>
  </si>
  <si>
    <t>Druhy materiálov, publikácií</t>
  </si>
  <si>
    <t>MsÚ OPM-CR</t>
  </si>
  <si>
    <t>UMB /MsÚ OPM - IC, OOCR SS</t>
  </si>
  <si>
    <t>MsÚ OPM/OOCR SS</t>
  </si>
  <si>
    <t>OOCR SS /MsÚ - OPM-CR , MsÚ OPM - IC, BBSK, UMB, BBGMP</t>
  </si>
  <si>
    <t>MsÚ OPM</t>
  </si>
  <si>
    <t>Počet platených kampaní</t>
  </si>
  <si>
    <t>Aktivita 3.1.1.3 Rekonštruovať cestu II/578 vybudovaním nového jazdného pruhu v úseku v úseku  0,00-0,940 (od mimoúrovňovej križovatky s rýchlostnou kominikáciou R1 po križovatku II/578 a miestnu komunikáciu k nemocnici)</t>
  </si>
  <si>
    <t>Doprava aTI</t>
  </si>
  <si>
    <t>Vyhodnotenie plnenia Akčného plánu na roky 2015 pre program:     Sociálny rozvoj</t>
  </si>
  <si>
    <t>Počet zmodernizovaných KC</t>
  </si>
  <si>
    <t>Počet zriadených KC</t>
  </si>
  <si>
    <t>Aktivita 6.1.1.4 Zriadiť a modernizovať komunitné centrá (KC)</t>
  </si>
  <si>
    <t>mimorozpočtové zdroje</t>
  </si>
  <si>
    <t>vlastné zdroje</t>
  </si>
  <si>
    <t>Viaczdrojové financovanie za obdobie rokov 2015 -2023</t>
  </si>
  <si>
    <t>Vynaložené finančné prostriedky v EUR na realizáciu aktivít Akčného plánu za obdobie rokov 2015 - 2023</t>
  </si>
  <si>
    <t>Spolu za I. prioritnú oblasť rozvoja Prosperujúce mesto</t>
  </si>
  <si>
    <t xml:space="preserve">Spolu za II. prioritnú oblasť rozvoja                       Občianske mesto </t>
  </si>
  <si>
    <t>Spolu za III. prioritnú oblasť rozvoja                        Zdravé mesto</t>
  </si>
  <si>
    <t>Vynaložené finančné prostriedky na realizáciu AP  2015 spolu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</si>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</sst>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/>
    <xf numFmtId="3" fontId="0" fillId="0" borderId="0" xfId="0" applyNumberFormat="1"/>
    <xf numFmtId="0" fontId="0" fillId="0" borderId="0" xfId="0" applyProtection="1">
      <protection locked="0"/>
    </xf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1" fillId="5" borderId="15" xfId="0" applyFont="1" applyFill="1" applyBorder="1" applyAlignment="1">
      <alignment vertical="center"/>
    </xf>
    <xf numFmtId="3" fontId="22" fillId="5" borderId="17" xfId="0" applyNumberFormat="1" applyFont="1" applyFill="1" applyBorder="1" applyAlignment="1">
      <alignment horizontal="right" vertical="center" wrapText="1"/>
    </xf>
    <xf numFmtId="0" fontId="11" fillId="5" borderId="19" xfId="0" applyFont="1" applyFill="1" applyBorder="1" applyAlignment="1">
      <alignment vertical="center" wrapText="1"/>
    </xf>
    <xf numFmtId="3" fontId="11" fillId="5" borderId="17" xfId="0" applyNumberFormat="1" applyFont="1" applyFill="1" applyBorder="1" applyAlignment="1">
      <alignment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3" fontId="24" fillId="6" borderId="17" xfId="0" applyNumberFormat="1" applyFont="1" applyFill="1" applyBorder="1" applyAlignment="1">
      <alignment horizontal="right" vertical="center" wrapText="1"/>
    </xf>
    <xf numFmtId="0" fontId="22" fillId="5" borderId="15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 wrapText="1"/>
    </xf>
    <xf numFmtId="0" fontId="22" fillId="3" borderId="19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8" fillId="8" borderId="36" xfId="0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3" fontId="0" fillId="8" borderId="0" xfId="0" applyNumberFormat="1" applyFill="1" applyAlignment="1">
      <alignment vertical="center"/>
    </xf>
    <xf numFmtId="0" fontId="0" fillId="8" borderId="0" xfId="0" applyFill="1"/>
    <xf numFmtId="3" fontId="12" fillId="8" borderId="0" xfId="0" applyNumberFormat="1" applyFont="1" applyFill="1" applyAlignment="1">
      <alignment vertical="center"/>
    </xf>
    <xf numFmtId="3" fontId="0" fillId="8" borderId="0" xfId="0" applyNumberFormat="1" applyFont="1" applyFill="1" applyAlignment="1">
      <alignment vertical="center"/>
    </xf>
    <xf numFmtId="3" fontId="0" fillId="8" borderId="0" xfId="0" applyNumberFormat="1" applyFill="1"/>
    <xf numFmtId="0" fontId="18" fillId="8" borderId="50" xfId="0" applyFont="1" applyFill="1" applyBorder="1" applyAlignment="1">
      <alignment horizontal="center" vertical="center" wrapText="1"/>
    </xf>
    <xf numFmtId="0" fontId="0" fillId="4" borderId="1" xfId="0" applyFill="1" applyBorder="1"/>
    <xf numFmtId="3" fontId="0" fillId="4" borderId="1" xfId="0" applyNumberFormat="1" applyFill="1" applyBorder="1"/>
    <xf numFmtId="16" fontId="0" fillId="4" borderId="1" xfId="0" applyNumberFormat="1" applyFill="1" applyBorder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15" fillId="8" borderId="0" xfId="0" applyFont="1" applyFill="1"/>
    <xf numFmtId="0" fontId="0" fillId="8" borderId="0" xfId="0" applyFill="1" applyProtection="1">
      <protection locked="0"/>
    </xf>
    <xf numFmtId="3" fontId="0" fillId="8" borderId="0" xfId="0" applyNumberFormat="1" applyFont="1" applyFill="1" applyAlignment="1" applyProtection="1">
      <alignment vertical="center"/>
      <protection locked="0"/>
    </xf>
    <xf numFmtId="0" fontId="0" fillId="3" borderId="15" xfId="0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164" fontId="11" fillId="3" borderId="17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3" fontId="0" fillId="7" borderId="7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7" borderId="8" xfId="0" applyFill="1" applyBorder="1" applyAlignment="1">
      <alignment horizontal="center" vertical="center" wrapText="1"/>
    </xf>
    <xf numFmtId="3" fontId="18" fillId="6" borderId="24" xfId="0" applyNumberFormat="1" applyFont="1" applyFill="1" applyBorder="1" applyAlignment="1">
      <alignment horizontal="center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3" borderId="9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11" fillId="3" borderId="20" xfId="0" applyNumberFormat="1" applyFont="1" applyFill="1" applyBorder="1" applyAlignment="1">
      <alignment vertical="center" wrapText="1"/>
    </xf>
    <xf numFmtId="3" fontId="0" fillId="6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13" fillId="2" borderId="0" xfId="0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6" borderId="4" xfId="0" applyNumberForma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6" borderId="2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 wrapText="1"/>
    </xf>
    <xf numFmtId="164" fontId="10" fillId="3" borderId="40" xfId="0" applyNumberFormat="1" applyFont="1" applyFill="1" applyBorder="1" applyAlignment="1">
      <alignment horizontal="center" vertical="center" wrapText="1"/>
    </xf>
    <xf numFmtId="164" fontId="0" fillId="3" borderId="23" xfId="0" applyNumberForma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vertical="center" wrapText="1"/>
    </xf>
    <xf numFmtId="3" fontId="11" fillId="6" borderId="18" xfId="0" applyNumberFormat="1" applyFont="1" applyFill="1" applyBorder="1" applyAlignment="1">
      <alignment vertical="center" wrapText="1"/>
    </xf>
    <xf numFmtId="3" fontId="11" fillId="6" borderId="20" xfId="0" applyNumberFormat="1" applyFont="1" applyFill="1" applyBorder="1" applyAlignment="1">
      <alignment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horizontal="left" vertical="center" wrapText="1"/>
    </xf>
    <xf numFmtId="0" fontId="0" fillId="3" borderId="16" xfId="0" applyFill="1" applyBorder="1" applyAlignment="1">
      <alignment vertical="center"/>
    </xf>
    <xf numFmtId="3" fontId="0" fillId="6" borderId="2" xfId="0" applyNumberFormat="1" applyFill="1" applyBorder="1" applyAlignment="1">
      <alignment horizontal="center" vertical="center" wrapText="1"/>
    </xf>
    <xf numFmtId="3" fontId="24" fillId="6" borderId="17" xfId="0" applyNumberFormat="1" applyFont="1" applyFill="1" applyBorder="1" applyAlignment="1">
      <alignment horizontal="center" vertical="center" wrapText="1"/>
    </xf>
    <xf numFmtId="3" fontId="18" fillId="6" borderId="24" xfId="0" applyNumberFormat="1" applyFont="1" applyFill="1" applyBorder="1" applyAlignment="1">
      <alignment horizontal="left" vertical="center" wrapText="1"/>
    </xf>
    <xf numFmtId="3" fontId="18" fillId="6" borderId="2" xfId="0" applyNumberFormat="1" applyFont="1" applyFill="1" applyBorder="1" applyAlignment="1">
      <alignment horizontal="left" vertical="center" wrapText="1"/>
    </xf>
    <xf numFmtId="3" fontId="11" fillId="3" borderId="20" xfId="0" applyNumberFormat="1" applyFont="1" applyFill="1" applyBorder="1" applyAlignment="1">
      <alignment horizontal="center" vertical="center" wrapText="1"/>
    </xf>
    <xf numFmtId="3" fontId="11" fillId="6" borderId="20" xfId="0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/>
    <xf numFmtId="3" fontId="19" fillId="4" borderId="0" xfId="0" applyNumberFormat="1" applyFont="1" applyFill="1"/>
    <xf numFmtId="0" fontId="19" fillId="8" borderId="0" xfId="0" applyFont="1" applyFill="1" applyAlignment="1">
      <alignment vertical="center"/>
    </xf>
    <xf numFmtId="0" fontId="19" fillId="8" borderId="0" xfId="0" applyFont="1" applyFill="1"/>
    <xf numFmtId="0" fontId="19" fillId="8" borderId="0" xfId="0" applyFont="1" applyFill="1" applyAlignment="1">
      <alignment horizontal="center" vertical="center"/>
    </xf>
    <xf numFmtId="0" fontId="29" fillId="8" borderId="36" xfId="0" applyFont="1" applyFill="1" applyBorder="1" applyAlignment="1">
      <alignment horizontal="center" vertical="center" wrapText="1"/>
    </xf>
    <xf numFmtId="0" fontId="29" fillId="8" borderId="50" xfId="0" applyFont="1" applyFill="1" applyBorder="1" applyAlignment="1">
      <alignment horizontal="center" vertical="center" wrapText="1"/>
    </xf>
    <xf numFmtId="3" fontId="19" fillId="8" borderId="0" xfId="0" applyNumberFormat="1" applyFont="1" applyFill="1" applyAlignment="1">
      <alignment vertical="center"/>
    </xf>
    <xf numFmtId="0" fontId="19" fillId="4" borderId="0" xfId="0" applyFont="1" applyFill="1"/>
    <xf numFmtId="3" fontId="14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6" borderId="18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13" fillId="8" borderId="0" xfId="0" applyFont="1" applyFill="1"/>
    <xf numFmtId="0" fontId="13" fillId="4" borderId="0" xfId="0" applyFont="1" applyFill="1"/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64" fontId="11" fillId="6" borderId="18" xfId="0" applyNumberFormat="1" applyFont="1" applyFill="1" applyBorder="1" applyAlignment="1">
      <alignment vertical="center" wrapText="1"/>
    </xf>
    <xf numFmtId="0" fontId="17" fillId="0" borderId="0" xfId="0" applyFont="1"/>
    <xf numFmtId="0" fontId="22" fillId="5" borderId="19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3" fontId="22" fillId="5" borderId="17" xfId="0" applyNumberFormat="1" applyFont="1" applyFill="1" applyBorder="1" applyAlignment="1">
      <alignment vertical="center" wrapText="1"/>
    </xf>
    <xf numFmtId="0" fontId="13" fillId="0" borderId="0" xfId="0" applyFont="1"/>
    <xf numFmtId="3" fontId="13" fillId="8" borderId="0" xfId="0" applyNumberFormat="1" applyFont="1" applyFill="1" applyAlignment="1">
      <alignment vertical="center"/>
    </xf>
    <xf numFmtId="3" fontId="13" fillId="8" borderId="0" xfId="0" applyNumberFormat="1" applyFont="1" applyFill="1"/>
    <xf numFmtId="164" fontId="22" fillId="3" borderId="17" xfId="0" applyNumberFormat="1" applyFont="1" applyFill="1" applyBorder="1" applyAlignment="1">
      <alignment vertical="center" wrapText="1"/>
    </xf>
    <xf numFmtId="0" fontId="13" fillId="4" borderId="0" xfId="0" applyFont="1" applyFill="1" applyBorder="1"/>
    <xf numFmtId="3" fontId="13" fillId="4" borderId="0" xfId="0" applyNumberFormat="1" applyFont="1" applyFill="1" applyBorder="1"/>
    <xf numFmtId="3" fontId="13" fillId="0" borderId="0" xfId="0" applyNumberFormat="1" applyFont="1"/>
    <xf numFmtId="3" fontId="11" fillId="5" borderId="17" xfId="0" applyNumberFormat="1" applyFont="1" applyFill="1" applyBorder="1" applyAlignment="1">
      <alignment horizontal="right" vertical="center" wrapText="1"/>
    </xf>
    <xf numFmtId="3" fontId="11" fillId="5" borderId="15" xfId="0" applyNumberFormat="1" applyFont="1" applyFill="1" applyBorder="1" applyAlignment="1">
      <alignment horizontal="right" vertical="center" wrapText="1"/>
    </xf>
    <xf numFmtId="3" fontId="22" fillId="5" borderId="15" xfId="0" applyNumberFormat="1" applyFont="1" applyFill="1" applyBorder="1" applyAlignment="1">
      <alignment horizontal="right" vertical="center" wrapText="1"/>
    </xf>
    <xf numFmtId="164" fontId="11" fillId="5" borderId="17" xfId="0" applyNumberFormat="1" applyFont="1" applyFill="1" applyBorder="1" applyAlignment="1">
      <alignment vertical="center" wrapText="1"/>
    </xf>
    <xf numFmtId="164" fontId="22" fillId="5" borderId="17" xfId="0" applyNumberFormat="1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vertical="center" wrapText="1"/>
    </xf>
    <xf numFmtId="164" fontId="22" fillId="3" borderId="15" xfId="0" applyNumberFormat="1" applyFont="1" applyFill="1" applyBorder="1" applyAlignment="1">
      <alignment vertical="center" wrapText="1"/>
    </xf>
    <xf numFmtId="0" fontId="13" fillId="8" borderId="0" xfId="0" applyFont="1" applyFill="1" applyAlignment="1">
      <alignment vertical="center"/>
    </xf>
    <xf numFmtId="164" fontId="11" fillId="3" borderId="23" xfId="0" applyNumberFormat="1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17" fillId="8" borderId="0" xfId="0" applyNumberFormat="1" applyFont="1" applyFill="1" applyAlignment="1">
      <alignment vertical="center"/>
    </xf>
    <xf numFmtId="0" fontId="17" fillId="8" borderId="0" xfId="0" applyFont="1" applyFill="1"/>
    <xf numFmtId="0" fontId="17" fillId="0" borderId="0" xfId="0" applyFont="1" applyFill="1"/>
    <xf numFmtId="3" fontId="30" fillId="8" borderId="0" xfId="0" applyNumberFormat="1" applyFont="1" applyFill="1" applyAlignment="1">
      <alignment vertical="center"/>
    </xf>
    <xf numFmtId="0" fontId="30" fillId="8" borderId="0" xfId="0" applyFont="1" applyFill="1"/>
    <xf numFmtId="0" fontId="30" fillId="0" borderId="0" xfId="0" applyFont="1"/>
    <xf numFmtId="0" fontId="30" fillId="0" borderId="0" xfId="0" applyFont="1" applyFill="1"/>
    <xf numFmtId="0" fontId="17" fillId="4" borderId="0" xfId="0" applyFont="1" applyFill="1" applyBorder="1"/>
    <xf numFmtId="3" fontId="30" fillId="6" borderId="17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 wrapText="1"/>
    </xf>
    <xf numFmtId="3" fontId="32" fillId="3" borderId="17" xfId="0" applyNumberFormat="1" applyFont="1" applyFill="1" applyBorder="1" applyAlignment="1">
      <alignment horizontal="center" vertical="center"/>
    </xf>
    <xf numFmtId="3" fontId="32" fillId="6" borderId="1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30" fillId="3" borderId="17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8" borderId="0" xfId="0" applyFont="1" applyFill="1"/>
    <xf numFmtId="3" fontId="17" fillId="4" borderId="0" xfId="0" applyNumberFormat="1" applyFont="1" applyFill="1" applyBorder="1"/>
    <xf numFmtId="3" fontId="17" fillId="0" borderId="0" xfId="0" applyNumberFormat="1" applyFont="1"/>
    <xf numFmtId="164" fontId="30" fillId="3" borderId="1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4" fillId="3" borderId="40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6" fontId="0" fillId="3" borderId="12" xfId="0" applyNumberFormat="1" applyFill="1" applyBorder="1" applyAlignment="1">
      <alignment horizontal="center" vertical="center" wrapText="1"/>
    </xf>
    <xf numFmtId="6" fontId="0" fillId="3" borderId="3" xfId="0" applyNumberFormat="1" applyFill="1" applyBorder="1" applyAlignment="1">
      <alignment horizontal="center" vertical="center" wrapText="1"/>
    </xf>
    <xf numFmtId="6" fontId="0" fillId="3" borderId="9" xfId="0" applyNumberForma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 wrapText="1"/>
    </xf>
    <xf numFmtId="3" fontId="24" fillId="3" borderId="17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3" fontId="22" fillId="3" borderId="16" xfId="0" applyNumberFormat="1" applyFont="1" applyFill="1" applyBorder="1" applyAlignment="1">
      <alignment vertical="center" wrapText="1"/>
    </xf>
    <xf numFmtId="3" fontId="0" fillId="7" borderId="7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3" fontId="0" fillId="6" borderId="1" xfId="0" applyNumberFormat="1" applyFill="1" applyBorder="1" applyAlignment="1">
      <alignment vertical="center" wrapText="1"/>
    </xf>
    <xf numFmtId="3" fontId="0" fillId="6" borderId="4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3" fontId="17" fillId="6" borderId="2" xfId="0" applyNumberFormat="1" applyFont="1" applyFill="1" applyBorder="1" applyAlignment="1">
      <alignment horizontal="righ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7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  <protection locked="0"/>
    </xf>
    <xf numFmtId="3" fontId="0" fillId="6" borderId="2" xfId="0" applyNumberFormat="1" applyFill="1" applyBorder="1" applyAlignment="1">
      <alignment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7" fillId="3" borderId="4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7" fillId="3" borderId="39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11" xfId="0" applyBorder="1" applyAlignment="1" applyProtection="1">
      <alignment vertical="center"/>
    </xf>
    <xf numFmtId="3" fontId="17" fillId="3" borderId="5" xfId="0" applyNumberFormat="1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3" fontId="17" fillId="3" borderId="1" xfId="0" applyNumberFormat="1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3" fontId="17" fillId="4" borderId="1" xfId="0" applyNumberFormat="1" applyFont="1" applyFill="1" applyBorder="1" applyAlignment="1" applyProtection="1">
      <alignment vertical="center"/>
    </xf>
    <xf numFmtId="3" fontId="17" fillId="4" borderId="7" xfId="0" applyNumberFormat="1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17" fillId="3" borderId="9" xfId="0" applyFont="1" applyFill="1" applyBorder="1" applyAlignment="1" applyProtection="1">
      <alignment vertical="center"/>
    </xf>
    <xf numFmtId="3" fontId="17" fillId="3" borderId="2" xfId="0" applyNumberFormat="1" applyFont="1" applyFill="1" applyBorder="1" applyAlignment="1" applyProtection="1">
      <alignment vertical="center"/>
    </xf>
    <xf numFmtId="3" fontId="0" fillId="0" borderId="0" xfId="0" applyNumberFormat="1" applyProtection="1"/>
    <xf numFmtId="0" fontId="18" fillId="8" borderId="43" xfId="0" applyFont="1" applyFill="1" applyBorder="1" applyAlignment="1" applyProtection="1">
      <alignment horizontal="center" vertical="center" wrapText="1"/>
    </xf>
    <xf numFmtId="0" fontId="18" fillId="8" borderId="47" xfId="0" applyFont="1" applyFill="1" applyBorder="1" applyAlignment="1" applyProtection="1">
      <alignment horizontal="center" vertical="center" wrapText="1"/>
    </xf>
    <xf numFmtId="0" fontId="18" fillId="8" borderId="45" xfId="0" applyFont="1" applyFill="1" applyBorder="1" applyAlignment="1" applyProtection="1">
      <alignment horizontal="center" vertical="center" wrapText="1"/>
    </xf>
    <xf numFmtId="0" fontId="18" fillId="8" borderId="44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8" xfId="0" applyFont="1" applyFill="1" applyBorder="1" applyAlignment="1" applyProtection="1">
      <alignment horizontal="center" vertical="center" wrapText="1"/>
    </xf>
    <xf numFmtId="0" fontId="18" fillId="0" borderId="75" xfId="0" applyFont="1" applyBorder="1" applyAlignment="1" applyProtection="1">
      <alignment vertical="center" wrapText="1"/>
    </xf>
    <xf numFmtId="0" fontId="18" fillId="0" borderId="61" xfId="0" applyFont="1" applyBorder="1" applyAlignment="1" applyProtection="1">
      <alignment vertical="center" wrapText="1"/>
    </xf>
    <xf numFmtId="0" fontId="18" fillId="0" borderId="61" xfId="0" applyFont="1" applyFill="1" applyBorder="1" applyAlignment="1" applyProtection="1">
      <alignment vertical="center" wrapText="1"/>
    </xf>
    <xf numFmtId="0" fontId="18" fillId="8" borderId="74" xfId="0" applyFont="1" applyFill="1" applyBorder="1" applyAlignment="1" applyProtection="1">
      <alignment vertical="center" wrapText="1"/>
    </xf>
    <xf numFmtId="3" fontId="18" fillId="8" borderId="9" xfId="0" applyNumberFormat="1" applyFont="1" applyFill="1" applyBorder="1" applyAlignment="1" applyProtection="1">
      <alignment vertical="center" wrapText="1"/>
    </xf>
    <xf numFmtId="3" fontId="18" fillId="8" borderId="2" xfId="0" applyNumberFormat="1" applyFont="1" applyFill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 wrapText="1"/>
    </xf>
    <xf numFmtId="0" fontId="18" fillId="8" borderId="9" xfId="0" applyFont="1" applyFill="1" applyBorder="1" applyAlignment="1" applyProtection="1">
      <alignment vertical="center" wrapText="1"/>
    </xf>
    <xf numFmtId="0" fontId="18" fillId="8" borderId="2" xfId="0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left"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8" fillId="8" borderId="26" xfId="0" applyFont="1" applyFill="1" applyBorder="1" applyAlignment="1" applyProtection="1">
      <alignment horizontal="left" vertical="center" wrapText="1"/>
    </xf>
    <xf numFmtId="3" fontId="18" fillId="8" borderId="8" xfId="0" applyNumberFormat="1" applyFont="1" applyFill="1" applyBorder="1" applyAlignment="1" applyProtection="1">
      <alignment vertical="center" wrapText="1"/>
    </xf>
    <xf numFmtId="0" fontId="18" fillId="8" borderId="6" xfId="0" applyFont="1" applyFill="1" applyBorder="1" applyAlignment="1" applyProtection="1">
      <alignment horizontal="center" vertical="center" wrapText="1"/>
    </xf>
    <xf numFmtId="0" fontId="18" fillId="8" borderId="25" xfId="0" applyFont="1" applyFill="1" applyBorder="1" applyAlignment="1" applyProtection="1">
      <alignment horizontal="left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3" fontId="18" fillId="8" borderId="9" xfId="0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vertical="center" wrapTex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26" fillId="8" borderId="0" xfId="0" applyFont="1" applyFill="1" applyBorder="1" applyProtection="1"/>
    <xf numFmtId="0" fontId="0" fillId="8" borderId="0" xfId="0" applyFill="1" applyBorder="1" applyProtection="1"/>
    <xf numFmtId="3" fontId="0" fillId="8" borderId="0" xfId="0" applyNumberFormat="1" applyFill="1" applyBorder="1" applyAlignment="1" applyProtection="1">
      <alignment vertical="center"/>
    </xf>
    <xf numFmtId="0" fontId="26" fillId="8" borderId="34" xfId="0" applyFont="1" applyFill="1" applyBorder="1" applyProtection="1"/>
    <xf numFmtId="0" fontId="0" fillId="8" borderId="34" xfId="0" applyFill="1" applyBorder="1" applyProtection="1"/>
    <xf numFmtId="3" fontId="0" fillId="8" borderId="0" xfId="0" applyNumberFormat="1" applyFill="1" applyAlignment="1" applyProtection="1">
      <alignment vertical="center"/>
    </xf>
    <xf numFmtId="0" fontId="0" fillId="8" borderId="0" xfId="0" applyFill="1" applyProtection="1"/>
    <xf numFmtId="0" fontId="0" fillId="8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3" borderId="4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164" fontId="0" fillId="3" borderId="39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0" fillId="8" borderId="0" xfId="0" applyNumberFormat="1" applyFill="1" applyAlignment="1" applyProtection="1">
      <alignment horizontal="center" vertical="center"/>
    </xf>
    <xf numFmtId="0" fontId="18" fillId="8" borderId="36" xfId="0" applyFont="1" applyFill="1" applyBorder="1" applyAlignment="1" applyProtection="1">
      <alignment horizontal="center" vertical="center" wrapText="1"/>
    </xf>
    <xf numFmtId="0" fontId="18" fillId="8" borderId="50" xfId="0" applyFont="1" applyFill="1" applyBorder="1" applyAlignment="1" applyProtection="1">
      <alignment horizontal="center" vertical="center" wrapText="1"/>
    </xf>
    <xf numFmtId="0" fontId="18" fillId="6" borderId="30" xfId="0" applyFont="1" applyFill="1" applyBorder="1" applyAlignment="1" applyProtection="1">
      <alignment horizontal="center" vertical="center" wrapText="1"/>
    </xf>
    <xf numFmtId="0" fontId="18" fillId="6" borderId="22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3" fontId="12" fillId="4" borderId="1" xfId="0" applyNumberFormat="1" applyFont="1" applyFill="1" applyBorder="1" applyProtection="1"/>
    <xf numFmtId="0" fontId="18" fillId="6" borderId="24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23" xfId="0" applyFont="1" applyFill="1" applyBorder="1" applyAlignment="1" applyProtection="1">
      <alignment horizontal="center" vertical="center" wrapText="1"/>
    </xf>
    <xf numFmtId="0" fontId="18" fillId="6" borderId="9" xfId="0" applyFont="1" applyFill="1" applyBorder="1" applyAlignment="1" applyProtection="1">
      <alignment horizontal="center" vertical="center" wrapText="1"/>
    </xf>
    <xf numFmtId="3" fontId="12" fillId="8" borderId="0" xfId="0" applyNumberFormat="1" applyFont="1" applyFill="1" applyAlignment="1" applyProtection="1">
      <alignment vertical="center"/>
    </xf>
    <xf numFmtId="0" fontId="12" fillId="8" borderId="0" xfId="0" applyFont="1" applyFill="1" applyProtection="1"/>
    <xf numFmtId="0" fontId="12" fillId="8" borderId="0" xfId="0" applyFont="1" applyFill="1" applyAlignment="1" applyProtection="1">
      <alignment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3" fontId="24" fillId="6" borderId="17" xfId="0" applyNumberFormat="1" applyFont="1" applyFill="1" applyBorder="1" applyAlignment="1" applyProtection="1">
      <alignment horizontal="center" vertical="center" wrapText="1"/>
    </xf>
    <xf numFmtId="164" fontId="3" fillId="3" borderId="17" xfId="0" applyNumberFormat="1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horizontal="center" vertical="center"/>
    </xf>
    <xf numFmtId="3" fontId="24" fillId="6" borderId="22" xfId="0" applyNumberFormat="1" applyFont="1" applyFill="1" applyBorder="1" applyAlignment="1" applyProtection="1">
      <alignment horizontal="center" vertical="center" wrapText="1"/>
    </xf>
    <xf numFmtId="0" fontId="0" fillId="3" borderId="40" xfId="0" applyFill="1" applyBorder="1" applyAlignment="1" applyProtection="1">
      <alignment vertical="center"/>
    </xf>
    <xf numFmtId="0" fontId="4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0" fillId="8" borderId="0" xfId="0" applyNumberFormat="1" applyFont="1" applyFill="1" applyAlignment="1" applyProtection="1">
      <alignment vertical="center"/>
    </xf>
    <xf numFmtId="0" fontId="0" fillId="8" borderId="0" xfId="0" applyNumberFormat="1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3" fontId="0" fillId="8" borderId="0" xfId="0" applyNumberFormat="1" applyFill="1" applyProtection="1"/>
    <xf numFmtId="0" fontId="22" fillId="5" borderId="15" xfId="0" applyFont="1" applyFill="1" applyBorder="1" applyAlignment="1" applyProtection="1">
      <alignment vertical="center"/>
    </xf>
    <xf numFmtId="0" fontId="22" fillId="5" borderId="16" xfId="0" applyFont="1" applyFill="1" applyBorder="1" applyAlignment="1" applyProtection="1">
      <alignment vertical="center" wrapText="1"/>
    </xf>
    <xf numFmtId="164" fontId="22" fillId="3" borderId="19" xfId="0" applyNumberFormat="1" applyFont="1" applyFill="1" applyBorder="1" applyAlignment="1" applyProtection="1">
      <alignment vertical="center" wrapText="1"/>
    </xf>
    <xf numFmtId="3" fontId="22" fillId="5" borderId="17" xfId="0" applyNumberFormat="1" applyFont="1" applyFill="1" applyBorder="1" applyAlignment="1" applyProtection="1">
      <alignment horizontal="right" vertical="center" wrapText="1"/>
    </xf>
    <xf numFmtId="0" fontId="22" fillId="3" borderId="15" xfId="0" applyFont="1" applyFill="1" applyBorder="1" applyAlignment="1" applyProtection="1">
      <alignment vertical="center" wrapText="1"/>
    </xf>
    <xf numFmtId="0" fontId="22" fillId="3" borderId="19" xfId="0" applyFont="1" applyFill="1" applyBorder="1" applyAlignment="1" applyProtection="1">
      <alignment vertical="center" wrapText="1"/>
    </xf>
    <xf numFmtId="0" fontId="22" fillId="3" borderId="16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3" fontId="22" fillId="5" borderId="17" xfId="0" applyNumberFormat="1" applyFont="1" applyFill="1" applyBorder="1" applyAlignment="1" applyProtection="1">
      <alignment vertical="center" wrapText="1"/>
    </xf>
    <xf numFmtId="0" fontId="22" fillId="3" borderId="15" xfId="0" applyFont="1" applyFill="1" applyBorder="1" applyAlignment="1" applyProtection="1">
      <alignment vertical="center"/>
    </xf>
    <xf numFmtId="0" fontId="22" fillId="3" borderId="16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13" fillId="3" borderId="32" xfId="0" applyFont="1" applyFill="1" applyBorder="1" applyAlignment="1" applyProtection="1"/>
    <xf numFmtId="0" fontId="13" fillId="3" borderId="33" xfId="0" applyFont="1" applyFill="1" applyBorder="1" applyAlignment="1" applyProtection="1"/>
    <xf numFmtId="164" fontId="22" fillId="3" borderId="15" xfId="0" applyNumberFormat="1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/>
    <xf numFmtId="0" fontId="13" fillId="3" borderId="16" xfId="0" applyFont="1" applyFill="1" applyBorder="1" applyAlignment="1" applyProtection="1"/>
    <xf numFmtId="0" fontId="13" fillId="0" borderId="0" xfId="0" applyFont="1" applyProtection="1"/>
    <xf numFmtId="3" fontId="13" fillId="8" borderId="0" xfId="0" applyNumberFormat="1" applyFont="1" applyFill="1" applyAlignment="1" applyProtection="1">
      <alignment vertical="center"/>
    </xf>
    <xf numFmtId="0" fontId="13" fillId="8" borderId="0" xfId="0" applyFont="1" applyFill="1" applyProtection="1"/>
    <xf numFmtId="0" fontId="13" fillId="8" borderId="0" xfId="0" applyNumberFormat="1" applyFont="1" applyFill="1" applyAlignment="1" applyProtection="1">
      <alignment vertical="center"/>
    </xf>
    <xf numFmtId="3" fontId="13" fillId="8" borderId="0" xfId="0" applyNumberFormat="1" applyFont="1" applyFill="1" applyProtection="1"/>
    <xf numFmtId="0" fontId="12" fillId="0" borderId="0" xfId="0" applyFont="1" applyProtection="1"/>
    <xf numFmtId="0" fontId="19" fillId="3" borderId="11" xfId="0" applyFont="1" applyFill="1" applyBorder="1" applyAlignment="1" applyProtection="1">
      <alignment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23" fillId="7" borderId="27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3" borderId="48" xfId="0" applyFont="1" applyFill="1" applyBorder="1" applyAlignment="1" applyProtection="1">
      <alignment vertical="center" wrapText="1"/>
    </xf>
    <xf numFmtId="0" fontId="19" fillId="7" borderId="27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19" fillId="3" borderId="3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vertical="center" wrapText="1"/>
    </xf>
    <xf numFmtId="0" fontId="19" fillId="7" borderId="7" xfId="0" applyFont="1" applyFill="1" applyBorder="1" applyAlignment="1" applyProtection="1">
      <alignment horizontal="center" vertical="center" wrapText="1"/>
    </xf>
    <xf numFmtId="164" fontId="19" fillId="3" borderId="7" xfId="0" applyNumberFormat="1" applyFont="1" applyFill="1" applyBorder="1" applyAlignment="1" applyProtection="1">
      <alignment horizontal="center" vertical="center" wrapText="1"/>
    </xf>
    <xf numFmtId="3" fontId="19" fillId="6" borderId="3" xfId="0" applyNumberFormat="1" applyFont="1" applyFill="1" applyBorder="1" applyAlignment="1" applyProtection="1">
      <alignment horizontal="right" vertical="center" wrapText="1"/>
    </xf>
    <xf numFmtId="3" fontId="19" fillId="6" borderId="1" xfId="0" applyNumberFormat="1" applyFont="1" applyFill="1" applyBorder="1" applyAlignment="1" applyProtection="1">
      <alignment horizontal="right" vertical="center" wrapText="1"/>
    </xf>
    <xf numFmtId="164" fontId="19" fillId="3" borderId="25" xfId="0" applyNumberFormat="1" applyFont="1" applyFill="1" applyBorder="1" applyAlignment="1" applyProtection="1">
      <alignment horizontal="center" vertical="center" wrapText="1"/>
    </xf>
    <xf numFmtId="3" fontId="23" fillId="6" borderId="25" xfId="0" applyNumberFormat="1" applyFont="1" applyFill="1" applyBorder="1" applyAlignment="1" applyProtection="1">
      <alignment horizontal="right" vertical="center" wrapText="1"/>
    </xf>
    <xf numFmtId="3" fontId="19" fillId="0" borderId="3" xfId="0" applyNumberFormat="1" applyFont="1" applyBorder="1" applyAlignment="1" applyProtection="1">
      <alignment horizontal="right" vertical="center" wrapText="1"/>
    </xf>
    <xf numFmtId="3" fontId="19" fillId="0" borderId="1" xfId="0" applyNumberFormat="1" applyFont="1" applyBorder="1" applyAlignment="1" applyProtection="1">
      <alignment horizontal="right" vertical="center" wrapText="1"/>
    </xf>
    <xf numFmtId="3" fontId="19" fillId="0" borderId="7" xfId="0" applyNumberFormat="1" applyFont="1" applyBorder="1" applyAlignment="1" applyProtection="1">
      <alignment horizontal="right" vertical="center" wrapText="1"/>
    </xf>
    <xf numFmtId="164" fontId="19" fillId="3" borderId="61" xfId="0" applyNumberFormat="1" applyFont="1" applyFill="1" applyBorder="1" applyAlignment="1" applyProtection="1">
      <alignment horizontal="center" vertical="center" wrapText="1"/>
    </xf>
    <xf numFmtId="3" fontId="12" fillId="8" borderId="0" xfId="0" applyNumberFormat="1" applyFont="1" applyFill="1" applyProtection="1"/>
    <xf numFmtId="0" fontId="19" fillId="0" borderId="0" xfId="0" applyFont="1" applyFill="1" applyProtection="1"/>
    <xf numFmtId="0" fontId="19" fillId="3" borderId="12" xfId="0" applyFont="1" applyFill="1" applyBorder="1" applyAlignment="1" applyProtection="1">
      <alignment vertical="center" wrapText="1"/>
    </xf>
    <xf numFmtId="164" fontId="19" fillId="3" borderId="13" xfId="0" applyNumberFormat="1" applyFont="1" applyFill="1" applyBorder="1" applyAlignment="1" applyProtection="1">
      <alignment horizontal="center" vertical="center" wrapText="1"/>
    </xf>
    <xf numFmtId="3" fontId="19" fillId="6" borderId="12" xfId="0" applyNumberFormat="1" applyFont="1" applyFill="1" applyBorder="1" applyAlignment="1" applyProtection="1">
      <alignment horizontal="right" vertical="center" wrapText="1"/>
    </xf>
    <xf numFmtId="3" fontId="19" fillId="6" borderId="4" xfId="0" applyNumberFormat="1" applyFont="1" applyFill="1" applyBorder="1" applyAlignment="1" applyProtection="1">
      <alignment horizontal="right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164" fontId="19" fillId="3" borderId="54" xfId="0" applyNumberFormat="1" applyFont="1" applyFill="1" applyBorder="1" applyAlignment="1" applyProtection="1">
      <alignment horizontal="center" vertical="center" wrapText="1"/>
    </xf>
    <xf numFmtId="3" fontId="23" fillId="6" borderId="54" xfId="0" applyNumberFormat="1" applyFont="1" applyFill="1" applyBorder="1" applyAlignment="1" applyProtection="1">
      <alignment horizontal="right" vertical="center" wrapText="1"/>
    </xf>
    <xf numFmtId="164" fontId="19" fillId="3" borderId="62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 applyProtection="1">
      <alignment vertical="center"/>
    </xf>
    <xf numFmtId="0" fontId="0" fillId="0" borderId="0" xfId="0" applyBorder="1" applyAlignment="1" applyProtection="1"/>
    <xf numFmtId="164" fontId="19" fillId="3" borderId="27" xfId="0" applyNumberFormat="1" applyFont="1" applyFill="1" applyBorder="1" applyAlignment="1" applyProtection="1">
      <alignment horizontal="center" vertical="center" wrapText="1"/>
    </xf>
    <xf numFmtId="3" fontId="19" fillId="6" borderId="11" xfId="0" applyNumberFormat="1" applyFont="1" applyFill="1" applyBorder="1" applyAlignment="1" applyProtection="1">
      <alignment horizontal="right" vertical="center" wrapText="1"/>
    </xf>
    <xf numFmtId="3" fontId="19" fillId="6" borderId="5" xfId="0" applyNumberFormat="1" applyFont="1" applyFill="1" applyBorder="1" applyAlignment="1" applyProtection="1">
      <alignment horizontal="right" vertical="center" wrapText="1"/>
    </xf>
    <xf numFmtId="164" fontId="19" fillId="3" borderId="28" xfId="0" applyNumberFormat="1" applyFont="1" applyFill="1" applyBorder="1" applyAlignment="1" applyProtection="1">
      <alignment horizontal="center" vertical="center" wrapText="1"/>
    </xf>
    <xf numFmtId="3" fontId="23" fillId="6" borderId="58" xfId="0" applyNumberFormat="1" applyFont="1" applyFill="1" applyBorder="1" applyAlignment="1" applyProtection="1">
      <alignment horizontal="right" vertical="center" wrapText="1"/>
    </xf>
    <xf numFmtId="3" fontId="19" fillId="0" borderId="55" xfId="0" applyNumberFormat="1" applyFont="1" applyBorder="1" applyAlignment="1" applyProtection="1">
      <alignment horizontal="right" vertical="center" wrapText="1"/>
    </xf>
    <xf numFmtId="3" fontId="23" fillId="6" borderId="28" xfId="0" applyNumberFormat="1" applyFont="1" applyFill="1" applyBorder="1" applyAlignment="1" applyProtection="1">
      <alignment horizontal="right" vertical="center" wrapText="1"/>
    </xf>
    <xf numFmtId="3" fontId="23" fillId="6" borderId="31" xfId="0" applyNumberFormat="1" applyFont="1" applyFill="1" applyBorder="1" applyAlignment="1" applyProtection="1">
      <alignment horizontal="right" vertical="center" wrapText="1"/>
    </xf>
    <xf numFmtId="3" fontId="19" fillId="0" borderId="10" xfId="0" applyNumberFormat="1" applyFont="1" applyBorder="1" applyAlignment="1" applyProtection="1">
      <alignment horizontal="right" vertical="center" wrapText="1"/>
    </xf>
    <xf numFmtId="3" fontId="19" fillId="6" borderId="7" xfId="0" applyNumberFormat="1" applyFont="1" applyFill="1" applyBorder="1" applyAlignment="1" applyProtection="1">
      <alignment horizontal="right" vertical="center" wrapText="1"/>
    </xf>
    <xf numFmtId="0" fontId="20" fillId="3" borderId="3" xfId="0" applyFont="1" applyFill="1" applyBorder="1" applyAlignment="1" applyProtection="1">
      <alignment vertical="center" wrapText="1"/>
    </xf>
    <xf numFmtId="3" fontId="23" fillId="6" borderId="59" xfId="0" applyNumberFormat="1" applyFont="1" applyFill="1" applyBorder="1" applyAlignment="1" applyProtection="1">
      <alignment horizontal="right" vertical="center" wrapText="1"/>
    </xf>
    <xf numFmtId="3" fontId="19" fillId="0" borderId="56" xfId="0" applyNumberFormat="1" applyFont="1" applyBorder="1" applyAlignment="1" applyProtection="1">
      <alignment horizontal="right" vertical="center" wrapText="1"/>
    </xf>
    <xf numFmtId="0" fontId="19" fillId="3" borderId="9" xfId="0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164" fontId="19" fillId="3" borderId="26" xfId="0" applyNumberFormat="1" applyFont="1" applyFill="1" applyBorder="1" applyAlignment="1" applyProtection="1">
      <alignment horizontal="center" vertical="center" wrapText="1"/>
    </xf>
    <xf numFmtId="0" fontId="23" fillId="7" borderId="8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/>
    <xf numFmtId="0" fontId="22" fillId="0" borderId="0" xfId="0" applyFont="1" applyProtection="1"/>
    <xf numFmtId="0" fontId="19" fillId="2" borderId="0" xfId="0" applyFont="1" applyFill="1" applyBorder="1" applyAlignment="1" applyProtection="1">
      <alignment horizontal="center" vertical="center" wrapText="1"/>
    </xf>
    <xf numFmtId="3" fontId="19" fillId="2" borderId="11" xfId="0" applyNumberFormat="1" applyFont="1" applyFill="1" applyBorder="1" applyAlignment="1" applyProtection="1">
      <alignment horizontal="right" vertical="center" wrapText="1"/>
    </xf>
    <xf numFmtId="3" fontId="19" fillId="2" borderId="5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19" fillId="6" borderId="27" xfId="0" applyNumberFormat="1" applyFont="1" applyFill="1" applyBorder="1" applyAlignment="1" applyProtection="1">
      <alignment horizontal="right"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2" fillId="0" borderId="0" xfId="0" applyFont="1" applyBorder="1" applyProtection="1"/>
    <xf numFmtId="0" fontId="19" fillId="3" borderId="21" xfId="0" applyFont="1" applyFill="1" applyBorder="1" applyAlignment="1" applyProtection="1">
      <alignment horizontal="left" vertical="center" wrapText="1"/>
    </xf>
    <xf numFmtId="0" fontId="19" fillId="3" borderId="21" xfId="0" applyFont="1" applyFill="1" applyBorder="1" applyAlignment="1" applyProtection="1">
      <alignment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3" fontId="19" fillId="2" borderId="48" xfId="0" applyNumberFormat="1" applyFont="1" applyFill="1" applyBorder="1" applyAlignment="1" applyProtection="1">
      <alignment horizontal="righ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3" fontId="19" fillId="2" borderId="14" xfId="0" applyNumberFormat="1" applyFont="1" applyFill="1" applyBorder="1" applyAlignment="1" applyProtection="1">
      <alignment horizontal="right" vertical="center" wrapText="1"/>
    </xf>
    <xf numFmtId="164" fontId="22" fillId="3" borderId="20" xfId="0" applyNumberFormat="1" applyFont="1" applyFill="1" applyBorder="1" applyAlignment="1" applyProtection="1">
      <alignment vertical="center" wrapText="1"/>
    </xf>
    <xf numFmtId="3" fontId="22" fillId="5" borderId="18" xfId="0" applyNumberFormat="1" applyFont="1" applyFill="1" applyBorder="1" applyAlignment="1" applyProtection="1">
      <alignment horizontal="right" vertical="center" wrapText="1"/>
    </xf>
    <xf numFmtId="3" fontId="22" fillId="5" borderId="42" xfId="0" applyNumberFormat="1" applyFont="1" applyFill="1" applyBorder="1" applyAlignment="1" applyProtection="1">
      <alignment horizontal="right" vertical="center" wrapText="1"/>
    </xf>
    <xf numFmtId="0" fontId="13" fillId="3" borderId="15" xfId="0" applyFont="1" applyFill="1" applyBorder="1" applyAlignment="1" applyProtection="1"/>
    <xf numFmtId="0" fontId="22" fillId="0" borderId="0" xfId="0" applyFont="1" applyBorder="1" applyProtection="1"/>
    <xf numFmtId="3" fontId="22" fillId="5" borderId="20" xfId="0" applyNumberFormat="1" applyFont="1" applyFill="1" applyBorder="1" applyAlignment="1" applyProtection="1">
      <alignment horizontal="right" vertical="center" wrapText="1"/>
    </xf>
    <xf numFmtId="3" fontId="22" fillId="5" borderId="29" xfId="0" applyNumberFormat="1" applyFont="1" applyFill="1" applyBorder="1" applyAlignment="1" applyProtection="1">
      <alignment horizontal="right" vertical="center" wrapText="1"/>
    </xf>
    <xf numFmtId="164" fontId="19" fillId="3" borderId="30" xfId="0" applyNumberFormat="1" applyFont="1" applyFill="1" applyBorder="1" applyAlignment="1" applyProtection="1">
      <alignment horizontal="center" vertical="center" wrapText="1"/>
    </xf>
    <xf numFmtId="3" fontId="19" fillId="2" borderId="55" xfId="0" applyNumberFormat="1" applyFont="1" applyFill="1" applyBorder="1" applyAlignment="1" applyProtection="1">
      <alignment horizontal="right" vertical="center" wrapText="1"/>
    </xf>
    <xf numFmtId="164" fontId="0" fillId="8" borderId="0" xfId="0" applyNumberFormat="1" applyFill="1" applyProtection="1"/>
    <xf numFmtId="0" fontId="19" fillId="3" borderId="57" xfId="0" applyFont="1" applyFill="1" applyBorder="1" applyAlignment="1" applyProtection="1">
      <alignment vertical="center" wrapText="1"/>
    </xf>
    <xf numFmtId="3" fontId="19" fillId="2" borderId="57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Protection="1"/>
    <xf numFmtId="164" fontId="19" fillId="3" borderId="8" xfId="0" applyNumberFormat="1" applyFont="1" applyFill="1" applyBorder="1" applyAlignment="1" applyProtection="1">
      <alignment horizontal="center" vertical="center" wrapText="1"/>
    </xf>
    <xf numFmtId="3" fontId="19" fillId="6" borderId="9" xfId="0" applyNumberFormat="1" applyFont="1" applyFill="1" applyBorder="1" applyAlignment="1" applyProtection="1">
      <alignment horizontal="right" vertical="center" wrapText="1"/>
    </xf>
    <xf numFmtId="3" fontId="19" fillId="6" borderId="2" xfId="0" applyNumberFormat="1" applyFont="1" applyFill="1" applyBorder="1" applyAlignment="1" applyProtection="1">
      <alignment horizontal="right" vertical="center" wrapText="1"/>
    </xf>
    <xf numFmtId="0" fontId="19" fillId="3" borderId="24" xfId="0" applyFont="1" applyFill="1" applyBorder="1" applyAlignment="1" applyProtection="1">
      <alignment vertical="center" wrapText="1"/>
    </xf>
    <xf numFmtId="3" fontId="23" fillId="6" borderId="41" xfId="0" applyNumberFormat="1" applyFont="1" applyFill="1" applyBorder="1" applyAlignment="1" applyProtection="1">
      <alignment horizontal="right" vertical="center" wrapText="1"/>
    </xf>
    <xf numFmtId="3" fontId="19" fillId="2" borderId="9" xfId="0" applyNumberFormat="1" applyFont="1" applyFill="1" applyBorder="1" applyAlignment="1" applyProtection="1">
      <alignment horizontal="right" vertical="center" wrapText="1"/>
    </xf>
    <xf numFmtId="3" fontId="23" fillId="6" borderId="26" xfId="0" applyNumberFormat="1" applyFont="1" applyFill="1" applyBorder="1" applyAlignment="1" applyProtection="1">
      <alignment horizontal="right" vertical="center" wrapText="1"/>
    </xf>
    <xf numFmtId="164" fontId="11" fillId="3" borderId="18" xfId="0" applyNumberFormat="1" applyFont="1" applyFill="1" applyBorder="1" applyAlignment="1" applyProtection="1">
      <alignment vertical="center" wrapText="1"/>
    </xf>
    <xf numFmtId="3" fontId="11" fillId="6" borderId="18" xfId="0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/>
    </xf>
    <xf numFmtId="164" fontId="11" fillId="3" borderId="20" xfId="0" applyNumberFormat="1" applyFont="1" applyFill="1" applyBorder="1" applyAlignment="1" applyProtection="1">
      <alignment vertical="center" wrapText="1"/>
    </xf>
    <xf numFmtId="3" fontId="11" fillId="6" borderId="2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right"/>
    </xf>
    <xf numFmtId="0" fontId="25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3" fontId="19" fillId="0" borderId="1" xfId="0" applyNumberFormat="1" applyFont="1" applyBorder="1" applyAlignment="1" applyProtection="1">
      <alignment horizontal="right" vertical="center" wrapText="1"/>
      <protection locked="0"/>
    </xf>
    <xf numFmtId="3" fontId="19" fillId="0" borderId="12" xfId="0" applyNumberFormat="1" applyFont="1" applyBorder="1" applyAlignment="1" applyProtection="1">
      <alignment horizontal="right" vertical="center" wrapText="1"/>
      <protection locked="0"/>
    </xf>
    <xf numFmtId="3" fontId="19" fillId="0" borderId="4" xfId="0" applyNumberFormat="1" applyFont="1" applyBorder="1" applyAlignment="1" applyProtection="1">
      <alignment horizontal="right" vertical="center" wrapText="1"/>
      <protection locked="0"/>
    </xf>
    <xf numFmtId="3" fontId="19" fillId="0" borderId="7" xfId="0" applyNumberFormat="1" applyFont="1" applyBorder="1" applyAlignment="1" applyProtection="1">
      <alignment horizontal="right" vertical="center" wrapText="1"/>
      <protection locked="0"/>
    </xf>
    <xf numFmtId="3" fontId="19" fillId="0" borderId="13" xfId="0" applyNumberFormat="1" applyFont="1" applyBorder="1" applyAlignment="1" applyProtection="1">
      <alignment horizontal="right" vertical="center" wrapText="1"/>
      <protection locked="0"/>
    </xf>
    <xf numFmtId="3" fontId="19" fillId="0" borderId="11" xfId="0" applyNumberFormat="1" applyFont="1" applyBorder="1" applyAlignment="1" applyProtection="1">
      <alignment horizontal="right" vertical="center" wrapText="1"/>
      <protection locked="0"/>
    </xf>
    <xf numFmtId="3" fontId="19" fillId="0" borderId="5" xfId="0" applyNumberFormat="1" applyFont="1" applyBorder="1" applyAlignment="1" applyProtection="1">
      <alignment horizontal="right" vertical="center" wrapText="1"/>
      <protection locked="0"/>
    </xf>
    <xf numFmtId="3" fontId="20" fillId="0" borderId="3" xfId="0" applyNumberFormat="1" applyFont="1" applyBorder="1" applyAlignment="1" applyProtection="1">
      <alignment horizontal="right" vertical="center" wrapText="1"/>
      <protection locked="0"/>
    </xf>
    <xf numFmtId="3" fontId="20" fillId="0" borderId="1" xfId="0" applyNumberFormat="1" applyFont="1" applyBorder="1" applyAlignment="1" applyProtection="1">
      <alignment horizontal="right" vertical="center" wrapText="1"/>
      <protection locked="0"/>
    </xf>
    <xf numFmtId="3" fontId="19" fillId="0" borderId="55" xfId="0" applyNumberFormat="1" applyFont="1" applyBorder="1" applyAlignment="1" applyProtection="1">
      <alignment horizontal="right" vertical="center" wrapText="1"/>
      <protection locked="0"/>
    </xf>
    <xf numFmtId="3" fontId="19" fillId="0" borderId="10" xfId="0" applyNumberFormat="1" applyFont="1" applyBorder="1" applyAlignment="1" applyProtection="1">
      <alignment horizontal="right" vertical="center" wrapText="1"/>
      <protection locked="0"/>
    </xf>
    <xf numFmtId="3" fontId="19" fillId="0" borderId="56" xfId="0" applyNumberFormat="1" applyFont="1" applyBorder="1" applyAlignment="1" applyProtection="1">
      <alignment horizontal="right" vertical="center" wrapText="1"/>
      <protection locked="0"/>
    </xf>
    <xf numFmtId="3" fontId="19" fillId="0" borderId="9" xfId="0" applyNumberFormat="1" applyFont="1" applyBorder="1" applyAlignment="1" applyProtection="1">
      <alignment horizontal="right" vertical="center" wrapText="1"/>
      <protection locked="0"/>
    </xf>
    <xf numFmtId="3" fontId="19" fillId="0" borderId="2" xfId="0" applyNumberFormat="1" applyFont="1" applyBorder="1" applyAlignment="1" applyProtection="1">
      <alignment horizontal="right" vertical="center" wrapText="1"/>
      <protection locked="0"/>
    </xf>
    <xf numFmtId="3" fontId="19" fillId="0" borderId="8" xfId="0" applyNumberFormat="1" applyFont="1" applyBorder="1" applyAlignment="1" applyProtection="1">
      <alignment horizontal="right" vertical="center" wrapText="1"/>
      <protection locked="0"/>
    </xf>
    <xf numFmtId="3" fontId="19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7" borderId="27" xfId="0" applyFont="1" applyFill="1" applyBorder="1" applyAlignment="1" applyProtection="1">
      <alignment horizontal="center" vertical="center" wrapText="1"/>
      <protection locked="0"/>
    </xf>
    <xf numFmtId="0" fontId="23" fillId="7" borderId="8" xfId="0" applyFont="1" applyFill="1" applyBorder="1" applyAlignment="1" applyProtection="1">
      <alignment horizontal="center" vertical="center" wrapText="1"/>
      <protection locked="0"/>
    </xf>
    <xf numFmtId="0" fontId="23" fillId="7" borderId="13" xfId="0" applyFont="1" applyFill="1" applyBorder="1" applyAlignment="1" applyProtection="1">
      <alignment horizontal="center" vertical="center" wrapText="1"/>
      <protection locked="0"/>
    </xf>
    <xf numFmtId="0" fontId="23" fillId="7" borderId="7" xfId="0" applyFont="1" applyFill="1" applyBorder="1" applyAlignment="1" applyProtection="1">
      <alignment horizontal="center" vertical="center" wrapText="1"/>
      <protection locked="0"/>
    </xf>
    <xf numFmtId="3" fontId="1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7" xfId="0" applyNumberFormat="1" applyFont="1" applyBorder="1" applyAlignment="1" applyProtection="1">
      <alignment horizontal="right" vertical="center" wrapText="1"/>
      <protection locked="0"/>
    </xf>
    <xf numFmtId="3" fontId="19" fillId="2" borderId="48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7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5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6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27" xfId="0" applyFont="1" applyFill="1" applyBorder="1" applyAlignment="1" applyProtection="1">
      <alignment horizontal="center" vertical="center" wrapText="1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7" xfId="0" applyFont="1" applyFill="1" applyBorder="1" applyAlignment="1" applyProtection="1">
      <alignment horizontal="center" vertical="center" wrapText="1"/>
      <protection locked="0"/>
    </xf>
    <xf numFmtId="0" fontId="19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 applyProtection="1">
      <alignment vertical="center" wrapText="1"/>
    </xf>
    <xf numFmtId="164" fontId="13" fillId="2" borderId="0" xfId="0" applyNumberFormat="1" applyFont="1" applyFill="1" applyBorder="1" applyAlignment="1" applyProtection="1">
      <alignment vertical="center" wrapText="1"/>
    </xf>
    <xf numFmtId="0" fontId="26" fillId="8" borderId="40" xfId="0" applyFont="1" applyFill="1" applyBorder="1" applyProtection="1"/>
    <xf numFmtId="0" fontId="0" fillId="8" borderId="35" xfId="0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164" fontId="10" fillId="3" borderId="40" xfId="0" applyNumberFormat="1" applyFont="1" applyFill="1" applyBorder="1" applyAlignment="1" applyProtection="1">
      <alignment horizontal="center" vertical="center" wrapText="1"/>
    </xf>
    <xf numFmtId="0" fontId="26" fillId="8" borderId="37" xfId="0" applyFont="1" applyFill="1" applyBorder="1" applyProtection="1"/>
    <xf numFmtId="0" fontId="0" fillId="8" borderId="38" xfId="0" applyFill="1" applyBorder="1" applyProtection="1"/>
    <xf numFmtId="0" fontId="0" fillId="3" borderId="23" xfId="0" applyFill="1" applyBorder="1" applyAlignment="1" applyProtection="1">
      <alignment horizontal="center" vertical="center" wrapText="1"/>
    </xf>
    <xf numFmtId="164" fontId="0" fillId="3" borderId="23" xfId="0" applyNumberFormat="1" applyFill="1" applyBorder="1" applyAlignment="1" applyProtection="1">
      <alignment horizontal="center" vertical="center" wrapText="1"/>
    </xf>
    <xf numFmtId="0" fontId="0" fillId="0" borderId="37" xfId="0" applyFill="1" applyBorder="1" applyProtection="1"/>
    <xf numFmtId="0" fontId="0" fillId="0" borderId="0" xfId="0" applyFill="1" applyBorder="1" applyProtection="1"/>
    <xf numFmtId="0" fontId="18" fillId="0" borderId="36" xfId="0" applyFont="1" applyFill="1" applyBorder="1" applyAlignment="1" applyProtection="1">
      <alignment horizontal="center" vertical="center" wrapText="1"/>
    </xf>
    <xf numFmtId="0" fontId="18" fillId="0" borderId="51" xfId="0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3" fontId="18" fillId="6" borderId="24" xfId="0" applyNumberFormat="1" applyFont="1" applyFill="1" applyBorder="1" applyAlignment="1" applyProtection="1">
      <alignment horizontal="center" vertical="center" wrapText="1"/>
    </xf>
    <xf numFmtId="3" fontId="18" fillId="6" borderId="2" xfId="0" applyNumberFormat="1" applyFont="1" applyFill="1" applyBorder="1" applyAlignment="1" applyProtection="1">
      <alignment horizontal="center" vertical="center" wrapText="1"/>
    </xf>
    <xf numFmtId="164" fontId="19" fillId="3" borderId="17" xfId="0" applyNumberFormat="1" applyFont="1" applyFill="1" applyBorder="1" applyAlignment="1" applyProtection="1">
      <alignment horizontal="center" vertical="center"/>
    </xf>
    <xf numFmtId="3" fontId="18" fillId="6" borderId="17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4" fontId="32" fillId="3" borderId="17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Protection="1"/>
    <xf numFmtId="0" fontId="32" fillId="0" borderId="37" xfId="0" applyFont="1" applyFill="1" applyBorder="1" applyProtection="1"/>
    <xf numFmtId="0" fontId="32" fillId="0" borderId="0" xfId="0" applyFont="1" applyFill="1" applyBorder="1" applyProtection="1"/>
    <xf numFmtId="0" fontId="30" fillId="0" borderId="0" xfId="0" applyFont="1" applyFill="1" applyBorder="1" applyProtection="1"/>
    <xf numFmtId="0" fontId="30" fillId="0" borderId="0" xfId="0" applyFont="1" applyFill="1" applyProtection="1"/>
    <xf numFmtId="0" fontId="16" fillId="2" borderId="0" xfId="0" applyFont="1" applyFill="1" applyBorder="1" applyAlignment="1" applyProtection="1">
      <alignment vertical="center" wrapText="1"/>
    </xf>
    <xf numFmtId="0" fontId="0" fillId="8" borderId="37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vertical="center"/>
    </xf>
    <xf numFmtId="0" fontId="11" fillId="5" borderId="16" xfId="0" applyFont="1" applyFill="1" applyBorder="1" applyAlignment="1" applyProtection="1">
      <alignment vertical="center" wrapText="1"/>
    </xf>
    <xf numFmtId="164" fontId="33" fillId="3" borderId="19" xfId="0" applyNumberFormat="1" applyFont="1" applyFill="1" applyBorder="1" applyAlignment="1" applyProtection="1">
      <alignment vertical="center" wrapText="1"/>
    </xf>
    <xf numFmtId="3" fontId="11" fillId="5" borderId="17" xfId="0" applyNumberFormat="1" applyFont="1" applyFill="1" applyBorder="1" applyAlignment="1" applyProtection="1">
      <alignment horizontal="right" vertical="center" wrapText="1"/>
    </xf>
    <xf numFmtId="164" fontId="11" fillId="3" borderId="17" xfId="0" applyNumberFormat="1" applyFont="1" applyFill="1" applyBorder="1" applyAlignment="1" applyProtection="1">
      <alignment vertical="center" wrapText="1"/>
    </xf>
    <xf numFmtId="3" fontId="11" fillId="5" borderId="22" xfId="0" applyNumberFormat="1" applyFont="1" applyFill="1" applyBorder="1" applyAlignment="1" applyProtection="1">
      <alignment horizontal="right" vertical="center" wrapText="1"/>
    </xf>
    <xf numFmtId="164" fontId="11" fillId="3" borderId="1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7" fillId="8" borderId="37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vertical="center"/>
    </xf>
    <xf numFmtId="3" fontId="17" fillId="8" borderId="0" xfId="0" applyNumberFormat="1" applyFont="1" applyFill="1" applyBorder="1" applyAlignment="1" applyProtection="1">
      <alignment vertical="center"/>
    </xf>
    <xf numFmtId="0" fontId="17" fillId="8" borderId="0" xfId="0" applyFont="1" applyFill="1" applyBorder="1" applyProtection="1"/>
    <xf numFmtId="0" fontId="17" fillId="4" borderId="0" xfId="0" applyFont="1" applyFill="1" applyBorder="1" applyProtection="1"/>
    <xf numFmtId="3" fontId="11" fillId="4" borderId="0" xfId="0" applyNumberFormat="1" applyFont="1" applyFill="1" applyBorder="1" applyProtection="1"/>
    <xf numFmtId="3" fontId="0" fillId="8" borderId="37" xfId="0" applyNumberFormat="1" applyFill="1" applyBorder="1" applyAlignment="1" applyProtection="1">
      <alignment vertical="center"/>
    </xf>
    <xf numFmtId="3" fontId="12" fillId="8" borderId="0" xfId="0" applyNumberFormat="1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 wrapText="1"/>
    </xf>
    <xf numFmtId="164" fontId="19" fillId="3" borderId="1" xfId="0" applyNumberFormat="1" applyFont="1" applyFill="1" applyBorder="1" applyAlignment="1" applyProtection="1">
      <alignment horizontal="center" vertical="center" wrapText="1"/>
    </xf>
    <xf numFmtId="3" fontId="0" fillId="6" borderId="1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 wrapText="1"/>
    </xf>
    <xf numFmtId="3" fontId="0" fillId="7" borderId="7" xfId="0" applyNumberFormat="1" applyFill="1" applyBorder="1" applyAlignment="1" applyProtection="1">
      <alignment horizontal="center" vertical="center" wrapText="1"/>
    </xf>
    <xf numFmtId="164" fontId="0" fillId="3" borderId="37" xfId="0" applyNumberFormat="1" applyFill="1" applyBorder="1" applyAlignment="1" applyProtection="1">
      <alignment horizontal="center" vertical="center" wrapText="1"/>
    </xf>
    <xf numFmtId="3" fontId="0" fillId="6" borderId="30" xfId="0" applyNumberFormat="1" applyFill="1" applyBorder="1" applyAlignment="1" applyProtection="1">
      <alignment horizontal="center" vertical="center" wrapText="1"/>
    </xf>
    <xf numFmtId="3" fontId="0" fillId="6" borderId="52" xfId="0" applyNumberFormat="1" applyFill="1" applyBorder="1" applyAlignment="1" applyProtection="1">
      <alignment horizontal="center" vertical="center" wrapText="1"/>
    </xf>
    <xf numFmtId="0" fontId="0" fillId="3" borderId="52" xfId="0" applyFill="1" applyBorder="1" applyAlignment="1" applyProtection="1">
      <alignment vertical="center" wrapText="1"/>
    </xf>
    <xf numFmtId="3" fontId="0" fillId="8" borderId="0" xfId="0" applyNumberFormat="1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vertical="center" wrapText="1"/>
    </xf>
    <xf numFmtId="164" fontId="0" fillId="3" borderId="61" xfId="0" applyNumberFormat="1" applyFill="1" applyBorder="1" applyAlignment="1" applyProtection="1">
      <alignment horizontal="center" vertical="center" wrapText="1"/>
    </xf>
    <xf numFmtId="3" fontId="0" fillId="6" borderId="25" xfId="0" applyNumberFormat="1" applyFill="1" applyBorder="1" applyAlignment="1" applyProtection="1">
      <alignment horizontal="center" vertical="center" wrapText="1"/>
    </xf>
    <xf numFmtId="3" fontId="0" fillId="3" borderId="1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horizontal="center" vertical="center" wrapText="1"/>
    </xf>
    <xf numFmtId="3" fontId="0" fillId="7" borderId="8" xfId="0" applyNumberFormat="1" applyFill="1" applyBorder="1" applyAlignment="1" applyProtection="1">
      <alignment horizontal="center" vertical="center" wrapText="1"/>
    </xf>
    <xf numFmtId="164" fontId="33" fillId="3" borderId="18" xfId="0" applyNumberFormat="1" applyFont="1" applyFill="1" applyBorder="1" applyAlignment="1" applyProtection="1">
      <alignment vertical="center" wrapText="1"/>
    </xf>
    <xf numFmtId="3" fontId="3" fillId="6" borderId="17" xfId="0" applyNumberFormat="1" applyFont="1" applyFill="1" applyBorder="1" applyAlignment="1" applyProtection="1">
      <alignment horizontal="center" vertical="center"/>
    </xf>
    <xf numFmtId="3" fontId="0" fillId="8" borderId="39" xfId="0" applyNumberFormat="1" applyFill="1" applyBorder="1" applyAlignment="1" applyProtection="1">
      <alignment vertical="center"/>
    </xf>
    <xf numFmtId="3" fontId="0" fillId="8" borderId="32" xfId="0" applyNumberFormat="1" applyFill="1" applyBorder="1" applyAlignment="1" applyProtection="1">
      <alignment vertical="center"/>
    </xf>
    <xf numFmtId="3" fontId="0" fillId="8" borderId="32" xfId="0" applyNumberFormat="1" applyFill="1" applyBorder="1" applyProtection="1"/>
    <xf numFmtId="3" fontId="0" fillId="8" borderId="32" xfId="0" applyNumberFormat="1" applyFont="1" applyFill="1" applyBorder="1" applyAlignment="1" applyProtection="1">
      <alignment vertical="center"/>
    </xf>
    <xf numFmtId="0" fontId="0" fillId="8" borderId="32" xfId="0" applyFill="1" applyBorder="1" applyProtection="1"/>
    <xf numFmtId="3" fontId="0" fillId="4" borderId="32" xfId="0" applyNumberFormat="1" applyFill="1" applyBorder="1" applyProtection="1"/>
    <xf numFmtId="3" fontId="0" fillId="4" borderId="33" xfId="0" applyNumberFormat="1" applyFill="1" applyBorder="1" applyProtection="1"/>
    <xf numFmtId="164" fontId="0" fillId="0" borderId="0" xfId="0" applyNumberFormat="1" applyProtection="1"/>
    <xf numFmtId="3" fontId="0" fillId="0" borderId="60" xfId="0" applyNumberFormat="1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 wrapText="1"/>
      <protection locked="0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27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2" xfId="0" applyNumberFormat="1" applyBorder="1" applyAlignment="1" applyProtection="1">
      <alignment horizontal="right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8" xfId="0" applyNumberFormat="1" applyFill="1" applyBorder="1" applyAlignment="1" applyProtection="1">
      <alignment horizontal="center" vertical="center" wrapText="1"/>
      <protection locked="0"/>
    </xf>
    <xf numFmtId="3" fontId="0" fillId="7" borderId="13" xfId="0" applyNumberForma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  <protection locked="0"/>
    </xf>
    <xf numFmtId="9" fontId="0" fillId="7" borderId="7" xfId="0" applyNumberFormat="1" applyFill="1" applyBorder="1" applyAlignment="1" applyProtection="1">
      <alignment horizontal="center" vertical="center" wrapText="1"/>
      <protection locked="0"/>
    </xf>
    <xf numFmtId="164" fontId="0" fillId="7" borderId="7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" fontId="0" fillId="8" borderId="0" xfId="0" applyNumberFormat="1" applyFill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0" fontId="1" fillId="3" borderId="9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9" fillId="8" borderId="0" xfId="0" applyFont="1" applyFill="1" applyAlignment="1" applyProtection="1">
      <alignment vertical="center"/>
      <protection locked="0"/>
    </xf>
    <xf numFmtId="0" fontId="19" fillId="8" borderId="0" xfId="0" applyFont="1" applyFill="1" applyProtection="1">
      <protection locked="0"/>
    </xf>
    <xf numFmtId="0" fontId="13" fillId="8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vertical="center" wrapText="1"/>
    </xf>
    <xf numFmtId="0" fontId="0" fillId="9" borderId="1" xfId="0" applyFill="1" applyBorder="1" applyAlignment="1" applyProtection="1">
      <alignment horizontal="left" vertical="center" wrapText="1"/>
    </xf>
    <xf numFmtId="0" fontId="19" fillId="9" borderId="1" xfId="0" applyFont="1" applyFill="1" applyBorder="1" applyAlignment="1" applyProtection="1">
      <alignment horizontal="left" vertical="center" wrapText="1"/>
    </xf>
    <xf numFmtId="0" fontId="19" fillId="9" borderId="4" xfId="0" applyFont="1" applyFill="1" applyBorder="1" applyAlignment="1" applyProtection="1">
      <alignment horizontal="left" vertical="center" wrapText="1"/>
    </xf>
    <xf numFmtId="0" fontId="19" fillId="9" borderId="5" xfId="0" applyFont="1" applyFill="1" applyBorder="1" applyAlignment="1" applyProtection="1">
      <alignment horizontal="left" vertical="center" wrapText="1"/>
    </xf>
    <xf numFmtId="0" fontId="20" fillId="9" borderId="1" xfId="0" applyFont="1" applyFill="1" applyBorder="1" applyAlignment="1" applyProtection="1">
      <alignment horizontal="left" vertical="center" wrapText="1"/>
    </xf>
    <xf numFmtId="0" fontId="19" fillId="9" borderId="2" xfId="0" applyFont="1" applyFill="1" applyBorder="1" applyAlignment="1" applyProtection="1">
      <alignment horizontal="left" vertical="center" wrapText="1"/>
    </xf>
    <xf numFmtId="0" fontId="19" fillId="9" borderId="6" xfId="0" applyFont="1" applyFill="1" applyBorder="1" applyAlignment="1" applyProtection="1">
      <alignment horizontal="left" vertical="center" wrapText="1"/>
    </xf>
    <xf numFmtId="0" fontId="19" fillId="9" borderId="5" xfId="0" applyFont="1" applyFill="1" applyBorder="1" applyAlignment="1" applyProtection="1">
      <alignment vertical="center" wrapText="1"/>
    </xf>
    <xf numFmtId="0" fontId="19" fillId="9" borderId="1" xfId="0" applyFont="1" applyFill="1" applyBorder="1" applyAlignment="1" applyProtection="1">
      <alignment vertical="center" wrapText="1"/>
    </xf>
    <xf numFmtId="0" fontId="19" fillId="9" borderId="4" xfId="0" applyFont="1" applyFill="1" applyBorder="1" applyAlignment="1" applyProtection="1">
      <alignment vertical="center" wrapText="1"/>
    </xf>
    <xf numFmtId="0" fontId="19" fillId="9" borderId="2" xfId="0" applyFont="1" applyFill="1" applyBorder="1" applyAlignment="1" applyProtection="1">
      <alignment vertical="center" wrapText="1"/>
    </xf>
    <xf numFmtId="0" fontId="0" fillId="9" borderId="1" xfId="0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4" xfId="0" applyFill="1" applyBorder="1" applyAlignment="1">
      <alignment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3" xfId="0" applyFill="1" applyBorder="1" applyAlignment="1">
      <alignment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right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12" xfId="0" applyFill="1" applyBorder="1" applyAlignment="1">
      <alignment vertical="center" wrapText="1"/>
    </xf>
    <xf numFmtId="164" fontId="0" fillId="9" borderId="4" xfId="0" applyNumberFormat="1" applyFill="1" applyBorder="1" applyAlignment="1">
      <alignment horizontal="center" vertical="center" wrapText="1"/>
    </xf>
    <xf numFmtId="3" fontId="0" fillId="9" borderId="4" xfId="0" applyNumberFormat="1" applyFill="1" applyBorder="1" applyAlignment="1">
      <alignment horizontal="center" vertical="center" wrapText="1"/>
    </xf>
    <xf numFmtId="3" fontId="0" fillId="9" borderId="4" xfId="0" applyNumberFormat="1" applyFill="1" applyBorder="1" applyAlignment="1">
      <alignment horizontal="right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" xfId="0" applyFill="1" applyBorder="1" applyAlignment="1" applyProtection="1">
      <alignment vertical="center" wrapText="1"/>
      <protection locked="0"/>
    </xf>
    <xf numFmtId="0" fontId="0" fillId="9" borderId="2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19" fillId="3" borderId="28" xfId="0" applyNumberFormat="1" applyFont="1" applyFill="1" applyBorder="1" applyAlignment="1" applyProtection="1">
      <alignment horizontal="center" vertical="center" wrapText="1"/>
    </xf>
    <xf numFmtId="164" fontId="19" fillId="3" borderId="25" xfId="0" applyNumberFormat="1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19" fillId="3" borderId="11" xfId="0" applyFont="1" applyFill="1" applyBorder="1" applyAlignment="1" applyProtection="1">
      <alignment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9" fillId="3" borderId="9" xfId="0" applyFont="1" applyFill="1" applyBorder="1" applyAlignment="1" applyProtection="1">
      <alignment vertical="center" wrapText="1"/>
    </xf>
    <xf numFmtId="164" fontId="0" fillId="3" borderId="61" xfId="0" applyNumberFormat="1" applyFill="1" applyBorder="1" applyAlignment="1" applyProtection="1">
      <alignment horizontal="center" vertical="center" wrapText="1"/>
    </xf>
    <xf numFmtId="3" fontId="0" fillId="6" borderId="52" xfId="0" applyNumberFormat="1" applyFill="1" applyBorder="1" applyAlignment="1" applyProtection="1">
      <alignment horizontal="center" vertical="center" wrapText="1"/>
    </xf>
    <xf numFmtId="3" fontId="0" fillId="6" borderId="30" xfId="0" applyNumberFormat="1" applyFill="1" applyBorder="1" applyAlignment="1" applyProtection="1">
      <alignment horizontal="center" vertical="center" wrapText="1"/>
    </xf>
    <xf numFmtId="3" fontId="0" fillId="6" borderId="4" xfId="0" applyNumberFormat="1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center" vertical="center" wrapText="1"/>
    </xf>
    <xf numFmtId="3" fontId="19" fillId="0" borderId="12" xfId="0" applyNumberFormat="1" applyFont="1" applyBorder="1" applyAlignment="1" applyProtection="1">
      <alignment horizontal="right" vertical="center" wrapText="1"/>
    </xf>
    <xf numFmtId="3" fontId="19" fillId="0" borderId="4" xfId="0" applyNumberFormat="1" applyFont="1" applyBorder="1" applyAlignment="1" applyProtection="1">
      <alignment horizontal="right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3" fontId="19" fillId="0" borderId="13" xfId="0" applyNumberFormat="1" applyFont="1" applyBorder="1" applyAlignment="1" applyProtection="1">
      <alignment horizontal="right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3" fontId="19" fillId="0" borderId="11" xfId="0" applyNumberFormat="1" applyFont="1" applyBorder="1" applyAlignment="1" applyProtection="1">
      <alignment horizontal="righ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3" fontId="20" fillId="0" borderId="3" xfId="0" applyNumberFormat="1" applyFont="1" applyBorder="1" applyAlignment="1" applyProtection="1">
      <alignment horizontal="right" vertical="center" wrapText="1"/>
    </xf>
    <xf numFmtId="3" fontId="20" fillId="0" borderId="1" xfId="0" applyNumberFormat="1" applyFont="1" applyBorder="1" applyAlignment="1" applyProtection="1">
      <alignment horizontal="right" vertical="center" wrapText="1"/>
    </xf>
    <xf numFmtId="3" fontId="19" fillId="0" borderId="9" xfId="0" applyNumberFormat="1" applyFont="1" applyBorder="1" applyAlignment="1" applyProtection="1">
      <alignment horizontal="right" vertical="center" wrapText="1"/>
    </xf>
    <xf numFmtId="3" fontId="19" fillId="0" borderId="2" xfId="0" applyNumberFormat="1" applyFont="1" applyBorder="1" applyAlignment="1" applyProtection="1">
      <alignment horizontal="right" vertical="center" wrapText="1"/>
    </xf>
    <xf numFmtId="3" fontId="19" fillId="0" borderId="8" xfId="0" applyNumberFormat="1" applyFont="1" applyBorder="1" applyAlignment="1" applyProtection="1">
      <alignment horizontal="right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3" fontId="19" fillId="2" borderId="27" xfId="0" applyNumberFormat="1" applyFont="1" applyFill="1" applyBorder="1" applyAlignment="1" applyProtection="1">
      <alignment horizontal="right" vertical="center" wrapText="1"/>
    </xf>
    <xf numFmtId="3" fontId="19" fillId="2" borderId="3" xfId="0" applyNumberFormat="1" applyFont="1" applyFill="1" applyBorder="1" applyAlignment="1" applyProtection="1">
      <alignment horizontal="right" vertical="center" wrapText="1"/>
    </xf>
    <xf numFmtId="3" fontId="19" fillId="2" borderId="1" xfId="0" applyNumberFormat="1" applyFont="1" applyFill="1" applyBorder="1" applyAlignment="1" applyProtection="1">
      <alignment horizontal="right" vertical="center" wrapText="1"/>
    </xf>
    <xf numFmtId="3" fontId="19" fillId="2" borderId="7" xfId="0" applyNumberFormat="1" applyFont="1" applyFill="1" applyBorder="1" applyAlignment="1" applyProtection="1">
      <alignment horizontal="right" vertical="center" wrapText="1"/>
    </xf>
    <xf numFmtId="3" fontId="19" fillId="2" borderId="12" xfId="0" applyNumberFormat="1" applyFont="1" applyFill="1" applyBorder="1" applyAlignment="1" applyProtection="1">
      <alignment horizontal="right" vertical="center" wrapText="1"/>
    </xf>
    <xf numFmtId="3" fontId="19" fillId="2" borderId="4" xfId="0" applyNumberFormat="1" applyFont="1" applyFill="1" applyBorder="1" applyAlignment="1" applyProtection="1">
      <alignment horizontal="right" vertical="center" wrapText="1"/>
    </xf>
    <xf numFmtId="3" fontId="19" fillId="2" borderId="13" xfId="0" applyNumberFormat="1" applyFont="1" applyFill="1" applyBorder="1" applyAlignment="1" applyProtection="1">
      <alignment horizontal="right" vertical="center" wrapText="1"/>
    </xf>
    <xf numFmtId="3" fontId="19" fillId="2" borderId="2" xfId="0" applyNumberFormat="1" applyFont="1" applyFill="1" applyBorder="1" applyAlignment="1" applyProtection="1">
      <alignment horizontal="right" vertical="center" wrapText="1"/>
    </xf>
    <xf numFmtId="3" fontId="19" fillId="2" borderId="8" xfId="0" applyNumberFormat="1" applyFont="1" applyFill="1" applyBorder="1" applyAlignment="1" applyProtection="1">
      <alignment horizontal="right" vertical="center" wrapText="1"/>
    </xf>
    <xf numFmtId="3" fontId="0" fillId="0" borderId="60" xfId="0" applyNumberFormat="1" applyBorder="1" applyAlignment="1" applyProtection="1">
      <alignment horizontal="center" vertical="center" wrapText="1"/>
    </xf>
    <xf numFmtId="3" fontId="0" fillId="0" borderId="52" xfId="0" applyNumberFormat="1" applyBorder="1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3" fontId="0" fillId="0" borderId="14" xfId="0" applyNumberFormat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164" fontId="30" fillId="3" borderId="3" xfId="0" applyNumberFormat="1" applyFont="1" applyFill="1" applyBorder="1" applyAlignment="1" applyProtection="1">
      <alignment horizontal="center" vertical="center" wrapText="1"/>
    </xf>
    <xf numFmtId="3" fontId="0" fillId="6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164" fontId="30" fillId="3" borderId="12" xfId="0" applyNumberFormat="1" applyFont="1" applyFill="1" applyBorder="1" applyAlignment="1" applyProtection="1">
      <alignment horizontal="center" vertical="center" wrapText="1"/>
    </xf>
    <xf numFmtId="3" fontId="0" fillId="6" borderId="4" xfId="0" applyNumberFormat="1" applyFill="1" applyBorder="1" applyAlignment="1" applyProtection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 wrapText="1"/>
    </xf>
    <xf numFmtId="3" fontId="22" fillId="5" borderId="15" xfId="0" applyNumberFormat="1" applyFont="1" applyFill="1" applyBorder="1" applyAlignment="1" applyProtection="1">
      <alignment horizontal="right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3" fontId="1" fillId="6" borderId="2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164" fontId="0" fillId="3" borderId="12" xfId="0" applyNumberForma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</xf>
    <xf numFmtId="164" fontId="0" fillId="3" borderId="9" xfId="0" applyNumberForma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</xf>
    <xf numFmtId="164" fontId="22" fillId="3" borderId="15" xfId="0" applyNumberFormat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/>
    </xf>
    <xf numFmtId="3" fontId="0" fillId="6" borderId="2" xfId="0" applyNumberForma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left" vertical="center" wrapText="1"/>
    </xf>
    <xf numFmtId="3" fontId="11" fillId="3" borderId="20" xfId="0" applyNumberFormat="1" applyFont="1" applyFill="1" applyBorder="1" applyAlignment="1" applyProtection="1">
      <alignment horizontal="center" vertical="center" wrapText="1"/>
    </xf>
    <xf numFmtId="3" fontId="11" fillId="6" borderId="20" xfId="0" applyNumberFormat="1" applyFont="1" applyFill="1" applyBorder="1" applyAlignment="1" applyProtection="1">
      <alignment horizontal="center" vertical="center" wrapText="1"/>
    </xf>
    <xf numFmtId="9" fontId="0" fillId="0" borderId="7" xfId="0" applyNumberForma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center" vertical="center" wrapText="1"/>
    </xf>
    <xf numFmtId="3" fontId="34" fillId="0" borderId="1" xfId="0" applyNumberFormat="1" applyFont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vertical="center" wrapText="1"/>
    </xf>
    <xf numFmtId="3" fontId="0" fillId="6" borderId="1" xfId="0" applyNumberFormat="1" applyFill="1" applyBorder="1" applyAlignment="1" applyProtection="1">
      <alignment vertical="center" wrapText="1"/>
    </xf>
    <xf numFmtId="3" fontId="0" fillId="6" borderId="4" xfId="0" applyNumberFormat="1" applyFill="1" applyBorder="1" applyAlignment="1" applyProtection="1">
      <alignment vertical="center" wrapText="1"/>
    </xf>
    <xf numFmtId="164" fontId="11" fillId="3" borderId="15" xfId="0" applyNumberFormat="1" applyFont="1" applyFill="1" applyBorder="1" applyAlignment="1" applyProtection="1">
      <alignment vertical="center" wrapText="1"/>
    </xf>
    <xf numFmtId="3" fontId="11" fillId="5" borderId="17" xfId="0" applyNumberFormat="1" applyFont="1" applyFill="1" applyBorder="1" applyAlignment="1" applyProtection="1">
      <alignment vertical="center" wrapText="1"/>
    </xf>
    <xf numFmtId="6" fontId="0" fillId="3" borderId="12" xfId="0" applyNumberFormat="1" applyFill="1" applyBorder="1" applyAlignment="1" applyProtection="1">
      <alignment horizontal="center" vertical="center" wrapText="1"/>
    </xf>
    <xf numFmtId="6" fontId="0" fillId="3" borderId="3" xfId="0" applyNumberFormat="1" applyFill="1" applyBorder="1" applyAlignment="1" applyProtection="1">
      <alignment horizontal="center" vertical="center" wrapText="1"/>
    </xf>
    <xf numFmtId="6" fontId="0" fillId="3" borderId="9" xfId="0" applyNumberFormat="1" applyFill="1" applyBorder="1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</xf>
    <xf numFmtId="3" fontId="0" fillId="6" borderId="2" xfId="0" applyNumberFormat="1" applyFill="1" applyBorder="1" applyAlignment="1" applyProtection="1">
      <alignment vertical="center" wrapText="1"/>
    </xf>
    <xf numFmtId="164" fontId="11" fillId="6" borderId="18" xfId="0" applyNumberFormat="1" applyFont="1" applyFill="1" applyBorder="1" applyAlignment="1" applyProtection="1">
      <alignment vertical="center" wrapText="1"/>
    </xf>
    <xf numFmtId="0" fontId="35" fillId="10" borderId="72" xfId="0" applyFont="1" applyFill="1" applyBorder="1" applyProtection="1"/>
    <xf numFmtId="0" fontId="35" fillId="10" borderId="86" xfId="0" applyFont="1" applyFill="1" applyBorder="1" applyProtection="1"/>
    <xf numFmtId="3" fontId="35" fillId="10" borderId="83" xfId="0" applyNumberFormat="1" applyFont="1" applyFill="1" applyBorder="1" applyProtection="1"/>
    <xf numFmtId="0" fontId="35" fillId="10" borderId="10" xfId="0" applyFont="1" applyFill="1" applyBorder="1" applyProtection="1"/>
    <xf numFmtId="0" fontId="35" fillId="10" borderId="14" xfId="0" applyFont="1" applyFill="1" applyBorder="1" applyProtection="1"/>
    <xf numFmtId="3" fontId="35" fillId="10" borderId="31" xfId="0" applyNumberFormat="1" applyFont="1" applyFill="1" applyBorder="1" applyProtection="1"/>
    <xf numFmtId="0" fontId="35" fillId="10" borderId="49" xfId="0" applyFont="1" applyFill="1" applyBorder="1" applyProtection="1"/>
    <xf numFmtId="0" fontId="35" fillId="10" borderId="24" xfId="0" applyFont="1" applyFill="1" applyBorder="1" applyProtection="1"/>
    <xf numFmtId="3" fontId="35" fillId="10" borderId="41" xfId="0" applyNumberFormat="1" applyFont="1" applyFill="1" applyBorder="1" applyProtection="1"/>
    <xf numFmtId="0" fontId="35" fillId="0" borderId="0" xfId="0" applyFont="1" applyProtection="1"/>
    <xf numFmtId="0" fontId="0" fillId="11" borderId="2" xfId="0" applyFill="1" applyBorder="1" applyAlignment="1" applyProtection="1">
      <alignment horizontal="center"/>
    </xf>
    <xf numFmtId="3" fontId="0" fillId="11" borderId="5" xfId="0" applyNumberFormat="1" applyFill="1" applyBorder="1" applyAlignment="1" applyProtection="1">
      <alignment vertical="center"/>
    </xf>
    <xf numFmtId="3" fontId="0" fillId="11" borderId="1" xfId="0" applyNumberFormat="1" applyFill="1" applyBorder="1" applyAlignment="1" applyProtection="1">
      <alignment vertical="center"/>
    </xf>
    <xf numFmtId="0" fontId="0" fillId="9" borderId="2" xfId="0" applyFill="1" applyBorder="1" applyAlignment="1" applyProtection="1">
      <alignment horizontal="center"/>
    </xf>
    <xf numFmtId="0" fontId="0" fillId="13" borderId="2" xfId="0" applyFill="1" applyBorder="1" applyAlignment="1" applyProtection="1">
      <alignment horizontal="center"/>
    </xf>
    <xf numFmtId="3" fontId="0" fillId="13" borderId="5" xfId="0" applyNumberFormat="1" applyFill="1" applyBorder="1" applyAlignment="1" applyProtection="1">
      <alignment vertical="center"/>
    </xf>
    <xf numFmtId="3" fontId="0" fillId="13" borderId="1" xfId="0" applyNumberFormat="1" applyFill="1" applyBorder="1" applyAlignment="1" applyProtection="1">
      <alignment vertical="center"/>
    </xf>
    <xf numFmtId="0" fontId="0" fillId="13" borderId="49" xfId="0" applyFill="1" applyBorder="1" applyAlignment="1" applyProtection="1">
      <alignment horizontal="center"/>
    </xf>
    <xf numFmtId="3" fontId="0" fillId="13" borderId="10" xfId="0" applyNumberFormat="1" applyFill="1" applyBorder="1" applyAlignment="1" applyProtection="1">
      <alignment vertical="center"/>
    </xf>
    <xf numFmtId="0" fontId="0" fillId="13" borderId="8" xfId="0" applyFill="1" applyBorder="1" applyAlignment="1" applyProtection="1">
      <alignment horizontal="center"/>
    </xf>
    <xf numFmtId="3" fontId="17" fillId="13" borderId="27" xfId="0" applyNumberFormat="1" applyFont="1" applyFill="1" applyBorder="1" applyAlignment="1" applyProtection="1">
      <alignment vertical="center"/>
    </xf>
    <xf numFmtId="3" fontId="17" fillId="13" borderId="7" xfId="0" applyNumberFormat="1" applyFont="1" applyFill="1" applyBorder="1" applyAlignment="1" applyProtection="1">
      <alignment vertical="center"/>
    </xf>
    <xf numFmtId="3" fontId="17" fillId="14" borderId="2" xfId="0" applyNumberFormat="1" applyFont="1" applyFill="1" applyBorder="1" applyAlignment="1" applyProtection="1">
      <alignment vertical="center"/>
    </xf>
    <xf numFmtId="3" fontId="17" fillId="14" borderId="8" xfId="0" applyNumberFormat="1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 wrapText="1"/>
    </xf>
    <xf numFmtId="0" fontId="35" fillId="15" borderId="40" xfId="0" applyFont="1" applyFill="1" applyBorder="1" applyProtection="1"/>
    <xf numFmtId="0" fontId="0" fillId="15" borderId="19" xfId="0" applyFill="1" applyBorder="1" applyProtection="1"/>
    <xf numFmtId="0" fontId="0" fillId="15" borderId="16" xfId="0" applyFill="1" applyBorder="1" applyProtection="1"/>
    <xf numFmtId="0" fontId="35" fillId="10" borderId="22" xfId="0" applyFont="1" applyFill="1" applyBorder="1" applyProtection="1"/>
    <xf numFmtId="0" fontId="35" fillId="10" borderId="30" xfId="0" applyFont="1" applyFill="1" applyBorder="1" applyAlignment="1" applyProtection="1">
      <alignment horizontal="center"/>
    </xf>
    <xf numFmtId="0" fontId="35" fillId="10" borderId="23" xfId="0" applyFont="1" applyFill="1" applyBorder="1" applyProtection="1"/>
    <xf numFmtId="3" fontId="7" fillId="11" borderId="11" xfId="0" applyNumberFormat="1" applyFont="1" applyFill="1" applyBorder="1" applyAlignment="1" applyProtection="1">
      <alignment vertical="center" wrapText="1"/>
    </xf>
    <xf numFmtId="3" fontId="7" fillId="11" borderId="3" xfId="0" applyNumberFormat="1" applyFont="1" applyFill="1" applyBorder="1" applyAlignment="1" applyProtection="1">
      <alignment vertical="center" wrapText="1"/>
    </xf>
    <xf numFmtId="3" fontId="7" fillId="11" borderId="5" xfId="0" applyNumberFormat="1" applyFont="1" applyFill="1" applyBorder="1" applyAlignment="1" applyProtection="1">
      <alignment vertical="center" wrapText="1"/>
    </xf>
    <xf numFmtId="3" fontId="7" fillId="11" borderId="1" xfId="0" applyNumberFormat="1" applyFont="1" applyFill="1" applyBorder="1" applyAlignment="1" applyProtection="1">
      <alignment vertical="center" wrapText="1"/>
    </xf>
    <xf numFmtId="3" fontId="7" fillId="11" borderId="48" xfId="0" applyNumberFormat="1" applyFont="1" applyFill="1" applyBorder="1" applyAlignment="1" applyProtection="1">
      <alignment vertical="center" wrapText="1"/>
    </xf>
    <xf numFmtId="3" fontId="7" fillId="11" borderId="14" xfId="0" applyNumberFormat="1" applyFont="1" applyFill="1" applyBorder="1" applyAlignment="1" applyProtection="1">
      <alignment vertical="center" wrapText="1"/>
    </xf>
    <xf numFmtId="3" fontId="7" fillId="11" borderId="3" xfId="0" applyNumberFormat="1" applyFont="1" applyFill="1" applyBorder="1" applyAlignment="1" applyProtection="1">
      <alignment horizontal="right" vertical="center" wrapText="1"/>
    </xf>
    <xf numFmtId="3" fontId="7" fillId="11" borderId="21" xfId="0" applyNumberFormat="1" applyFont="1" applyFill="1" applyBorder="1" applyAlignment="1" applyProtection="1">
      <alignment horizontal="right" vertical="center" wrapText="1"/>
    </xf>
    <xf numFmtId="3" fontId="7" fillId="11" borderId="6" xfId="0" applyNumberFormat="1" applyFont="1" applyFill="1" applyBorder="1" applyAlignment="1" applyProtection="1">
      <alignment horizontal="right" vertical="center" wrapText="1"/>
    </xf>
    <xf numFmtId="3" fontId="7" fillId="11" borderId="1" xfId="0" applyNumberFormat="1" applyFont="1" applyFill="1" applyBorder="1" applyAlignment="1" applyProtection="1">
      <alignment horizontal="right" vertical="center" wrapText="1"/>
    </xf>
    <xf numFmtId="3" fontId="18" fillId="12" borderId="9" xfId="0" applyNumberFormat="1" applyFont="1" applyFill="1" applyBorder="1" applyAlignment="1" applyProtection="1">
      <alignment vertical="center" wrapText="1"/>
    </xf>
    <xf numFmtId="3" fontId="18" fillId="12" borderId="2" xfId="0" applyNumberFormat="1" applyFont="1" applyFill="1" applyBorder="1" applyAlignment="1" applyProtection="1">
      <alignment vertical="center" wrapText="1"/>
    </xf>
    <xf numFmtId="3" fontId="18" fillId="12" borderId="24" xfId="0" applyNumberFormat="1" applyFont="1" applyFill="1" applyBorder="1" applyAlignment="1" applyProtection="1">
      <alignment vertical="center" wrapText="1"/>
    </xf>
    <xf numFmtId="3" fontId="18" fillId="12" borderId="9" xfId="0" applyNumberFormat="1" applyFont="1" applyFill="1" applyBorder="1" applyAlignment="1" applyProtection="1">
      <alignment horizontal="right" vertical="center" wrapText="1"/>
    </xf>
    <xf numFmtId="3" fontId="18" fillId="12" borderId="2" xfId="0" applyNumberFormat="1" applyFont="1" applyFill="1" applyBorder="1" applyAlignment="1" applyProtection="1">
      <alignment horizontal="right" vertical="center" wrapText="1"/>
    </xf>
    <xf numFmtId="3" fontId="7" fillId="13" borderId="27" xfId="0" applyNumberFormat="1" applyFont="1" applyFill="1" applyBorder="1" applyAlignment="1" applyProtection="1">
      <alignment vertical="center" wrapText="1"/>
    </xf>
    <xf numFmtId="3" fontId="7" fillId="13" borderId="7" xfId="0" applyNumberFormat="1" applyFont="1" applyFill="1" applyBorder="1" applyAlignment="1" applyProtection="1">
      <alignment vertical="center" wrapText="1"/>
    </xf>
    <xf numFmtId="3" fontId="7" fillId="13" borderId="5" xfId="0" applyNumberFormat="1" applyFont="1" applyFill="1" applyBorder="1" applyAlignment="1" applyProtection="1">
      <alignment vertical="center" wrapText="1"/>
    </xf>
    <xf numFmtId="3" fontId="7" fillId="13" borderId="1" xfId="0" applyNumberFormat="1" applyFont="1" applyFill="1" applyBorder="1" applyAlignment="1" applyProtection="1">
      <alignment vertical="center" wrapText="1"/>
    </xf>
    <xf numFmtId="3" fontId="7" fillId="13" borderId="7" xfId="0" applyNumberFormat="1" applyFont="1" applyFill="1" applyBorder="1" applyAlignment="1" applyProtection="1">
      <alignment horizontal="right" vertical="center" wrapText="1"/>
    </xf>
    <xf numFmtId="3" fontId="7" fillId="13" borderId="6" xfId="0" applyNumberFormat="1" applyFont="1" applyFill="1" applyBorder="1" applyAlignment="1" applyProtection="1">
      <alignment horizontal="right" vertical="center" wrapText="1"/>
    </xf>
    <xf numFmtId="3" fontId="7" fillId="13" borderId="1" xfId="0" applyNumberFormat="1" applyFont="1" applyFill="1" applyBorder="1" applyAlignment="1" applyProtection="1">
      <alignment horizontal="right" vertical="center" wrapText="1"/>
    </xf>
    <xf numFmtId="3" fontId="7" fillId="13" borderId="73" xfId="0" applyNumberFormat="1" applyFont="1" applyFill="1" applyBorder="1" applyAlignment="1" applyProtection="1">
      <alignment horizontal="right" vertical="center" wrapText="1"/>
    </xf>
    <xf numFmtId="3" fontId="19" fillId="2" borderId="4" xfId="0" applyNumberFormat="1" applyFont="1" applyFill="1" applyBorder="1" applyAlignment="1" applyProtection="1">
      <alignment horizontal="right" vertical="center"/>
      <protection locked="0"/>
    </xf>
    <xf numFmtId="3" fontId="19" fillId="2" borderId="5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164" fontId="19" fillId="3" borderId="30" xfId="0" applyNumberFormat="1" applyFont="1" applyFill="1" applyBorder="1" applyAlignment="1" applyProtection="1">
      <alignment horizontal="center" vertical="center"/>
    </xf>
    <xf numFmtId="164" fontId="0" fillId="3" borderId="28" xfId="0" applyNumberFormat="1" applyFill="1" applyBorder="1" applyAlignment="1" applyProtection="1">
      <alignment horizontal="center" vertical="center"/>
    </xf>
    <xf numFmtId="3" fontId="19" fillId="6" borderId="52" xfId="0" applyNumberFormat="1" applyFont="1" applyFill="1" applyBorder="1" applyAlignment="1" applyProtection="1">
      <alignment horizontal="right" vertical="center"/>
    </xf>
    <xf numFmtId="3" fontId="19" fillId="6" borderId="5" xfId="0" applyNumberFormat="1" applyFont="1" applyFill="1" applyBorder="1" applyAlignment="1" applyProtection="1">
      <alignment horizontal="right" vertical="center"/>
    </xf>
    <xf numFmtId="3" fontId="23" fillId="6" borderId="30" xfId="0" applyNumberFormat="1" applyFont="1" applyFill="1" applyBorder="1" applyAlignment="1" applyProtection="1">
      <alignment horizontal="right" vertical="center"/>
    </xf>
    <xf numFmtId="3" fontId="23" fillId="6" borderId="28" xfId="0" applyNumberFormat="1" applyFont="1" applyFill="1" applyBorder="1" applyAlignment="1" applyProtection="1">
      <alignment horizontal="right" vertical="center"/>
    </xf>
    <xf numFmtId="3" fontId="19" fillId="6" borderId="1" xfId="0" applyNumberFormat="1" applyFont="1" applyFill="1" applyBorder="1" applyAlignment="1" applyProtection="1">
      <alignment horizontal="right" vertical="center"/>
    </xf>
    <xf numFmtId="3" fontId="19" fillId="6" borderId="4" xfId="0" applyNumberFormat="1" applyFont="1" applyFill="1" applyBorder="1" applyAlignment="1" applyProtection="1">
      <alignment horizontal="right" vertical="center"/>
    </xf>
    <xf numFmtId="3" fontId="19" fillId="0" borderId="4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3" fontId="19" fillId="6" borderId="2" xfId="0" applyNumberFormat="1" applyFont="1" applyFill="1" applyBorder="1" applyAlignment="1" applyProtection="1">
      <alignment horizontal="right" vertical="center"/>
    </xf>
    <xf numFmtId="0" fontId="11" fillId="3" borderId="75" xfId="0" applyFont="1" applyFill="1" applyBorder="1" applyAlignment="1" applyProtection="1">
      <alignment vertical="center"/>
    </xf>
    <xf numFmtId="0" fontId="0" fillId="0" borderId="70" xfId="0" applyBorder="1" applyAlignment="1" applyProtection="1"/>
    <xf numFmtId="0" fontId="0" fillId="0" borderId="58" xfId="0" applyBorder="1" applyAlignment="1" applyProtection="1"/>
    <xf numFmtId="0" fontId="22" fillId="5" borderId="15" xfId="0" applyFont="1" applyFill="1" applyBorder="1" applyAlignment="1" applyProtection="1">
      <alignment vertical="center"/>
    </xf>
    <xf numFmtId="0" fontId="0" fillId="0" borderId="19" xfId="0" applyBorder="1" applyAlignment="1" applyProtection="1"/>
    <xf numFmtId="0" fontId="0" fillId="0" borderId="16" xfId="0" applyBorder="1" applyAlignment="1" applyProtection="1"/>
    <xf numFmtId="0" fontId="11" fillId="3" borderId="61" xfId="0" applyFont="1" applyFill="1" applyBorder="1" applyAlignment="1" applyProtection="1">
      <alignment vertical="center"/>
    </xf>
    <xf numFmtId="0" fontId="0" fillId="0" borderId="63" xfId="0" applyBorder="1" applyAlignment="1" applyProtection="1"/>
    <xf numFmtId="0" fontId="0" fillId="0" borderId="31" xfId="0" applyBorder="1" applyAlignment="1" applyProtection="1"/>
    <xf numFmtId="164" fontId="19" fillId="3" borderId="25" xfId="0" applyNumberFormat="1" applyFont="1" applyFill="1" applyBorder="1" applyAlignment="1" applyProtection="1">
      <alignment horizontal="center" vertical="center"/>
    </xf>
    <xf numFmtId="164" fontId="19" fillId="3" borderId="26" xfId="0" applyNumberFormat="1" applyFont="1" applyFill="1" applyBorder="1" applyAlignment="1" applyProtection="1">
      <alignment horizontal="center" vertical="center"/>
    </xf>
    <xf numFmtId="3" fontId="23" fillId="6" borderId="25" xfId="0" applyNumberFormat="1" applyFont="1" applyFill="1" applyBorder="1" applyAlignment="1" applyProtection="1">
      <alignment horizontal="right" vertical="center"/>
    </xf>
    <xf numFmtId="3" fontId="23" fillId="6" borderId="26" xfId="0" applyNumberFormat="1" applyFont="1" applyFill="1" applyBorder="1" applyAlignment="1" applyProtection="1">
      <alignment horizontal="right" vertical="center"/>
    </xf>
    <xf numFmtId="3" fontId="19" fillId="2" borderId="57" xfId="0" applyNumberFormat="1" applyFont="1" applyFill="1" applyBorder="1" applyAlignment="1" applyProtection="1">
      <alignment horizontal="right" vertical="center"/>
      <protection locked="0"/>
    </xf>
    <xf numFmtId="3" fontId="19" fillId="2" borderId="48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3" fontId="19" fillId="0" borderId="5" xfId="0" applyNumberFormat="1" applyFont="1" applyBorder="1" applyAlignment="1" applyProtection="1">
      <alignment horizontal="right" vertical="center"/>
      <protection locked="0"/>
    </xf>
    <xf numFmtId="3" fontId="23" fillId="6" borderId="54" xfId="0" applyNumberFormat="1" applyFont="1" applyFill="1" applyBorder="1" applyAlignment="1" applyProtection="1">
      <alignment horizontal="right" vertical="center"/>
    </xf>
    <xf numFmtId="0" fontId="8" fillId="3" borderId="61" xfId="0" applyFont="1" applyFill="1" applyBorder="1" applyAlignment="1" applyProtection="1">
      <alignment horizontal="left" vertical="center"/>
    </xf>
    <xf numFmtId="3" fontId="19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164" fontId="19" fillId="3" borderId="28" xfId="0" applyNumberFormat="1" applyFont="1" applyFill="1" applyBorder="1" applyAlignment="1" applyProtection="1">
      <alignment horizontal="center" vertical="center"/>
    </xf>
    <xf numFmtId="0" fontId="22" fillId="5" borderId="19" xfId="0" applyFont="1" applyFill="1" applyBorder="1" applyAlignment="1" applyProtection="1">
      <alignment vertical="center"/>
    </xf>
    <xf numFmtId="0" fontId="22" fillId="5" borderId="16" xfId="0" applyFont="1" applyFill="1" applyBorder="1" applyAlignment="1" applyProtection="1">
      <alignment vertical="center"/>
    </xf>
    <xf numFmtId="3" fontId="19" fillId="0" borderId="53" xfId="0" applyNumberFormat="1" applyFont="1" applyBorder="1" applyAlignment="1" applyProtection="1">
      <alignment horizontal="right" vertical="center"/>
      <protection locked="0"/>
    </xf>
    <xf numFmtId="3" fontId="19" fillId="0" borderId="27" xfId="0" applyNumberFormat="1" applyFont="1" applyBorder="1" applyAlignment="1" applyProtection="1">
      <alignment horizontal="right" vertical="center"/>
      <protection locked="0"/>
    </xf>
    <xf numFmtId="3" fontId="19" fillId="0" borderId="13" xfId="0" applyNumberFormat="1" applyFont="1" applyBorder="1" applyAlignment="1" applyProtection="1">
      <alignment horizontal="right" vertical="center" wrapText="1"/>
      <protection locked="0"/>
    </xf>
    <xf numFmtId="3" fontId="19" fillId="0" borderId="47" xfId="0" applyNumberFormat="1" applyFont="1" applyBorder="1" applyAlignment="1" applyProtection="1">
      <alignment horizontal="right" vertical="center" wrapText="1"/>
      <protection locked="0"/>
    </xf>
    <xf numFmtId="164" fontId="19" fillId="3" borderId="54" xfId="0" applyNumberFormat="1" applyFont="1" applyFill="1" applyBorder="1" applyAlignment="1" applyProtection="1">
      <alignment horizontal="center" vertical="center"/>
    </xf>
    <xf numFmtId="164" fontId="19" fillId="3" borderId="23" xfId="0" applyNumberFormat="1" applyFont="1" applyFill="1" applyBorder="1" applyAlignment="1" applyProtection="1">
      <alignment horizontal="center" vertical="center"/>
    </xf>
    <xf numFmtId="3" fontId="19" fillId="0" borderId="76" xfId="0" applyNumberFormat="1" applyFont="1" applyBorder="1" applyAlignment="1" applyProtection="1">
      <alignment horizontal="right" vertical="center"/>
      <protection locked="0"/>
    </xf>
    <xf numFmtId="3" fontId="19" fillId="0" borderId="11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164" fontId="19" fillId="3" borderId="61" xfId="0" applyNumberFormat="1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right" vertical="center"/>
    </xf>
    <xf numFmtId="3" fontId="19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3" fontId="19" fillId="0" borderId="7" xfId="0" applyNumberFormat="1" applyFont="1" applyBorder="1" applyAlignment="1" applyProtection="1">
      <alignment horizontal="right" vertical="center"/>
      <protection locked="0"/>
    </xf>
    <xf numFmtId="3" fontId="19" fillId="6" borderId="28" xfId="0" applyNumberFormat="1" applyFont="1" applyFill="1" applyBorder="1" applyAlignment="1" applyProtection="1">
      <alignment horizontal="right" vertical="center"/>
    </xf>
    <xf numFmtId="0" fontId="0" fillId="6" borderId="25" xfId="0" applyFill="1" applyBorder="1" applyAlignment="1" applyProtection="1">
      <alignment horizontal="right" vertical="center"/>
    </xf>
    <xf numFmtId="3" fontId="1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164" fontId="19" fillId="3" borderId="75" xfId="0" applyNumberFormat="1" applyFont="1" applyFill="1" applyBorder="1" applyAlignment="1" applyProtection="1">
      <alignment horizontal="center" vertical="center"/>
    </xf>
    <xf numFmtId="164" fontId="0" fillId="3" borderId="61" xfId="0" applyNumberFormat="1" applyFill="1" applyBorder="1" applyAlignment="1" applyProtection="1">
      <alignment horizontal="center" vertical="center"/>
    </xf>
    <xf numFmtId="0" fontId="11" fillId="3" borderId="61" xfId="0" applyFont="1" applyFill="1" applyBorder="1" applyAlignment="1" applyProtection="1">
      <alignment vertical="center" wrapText="1"/>
    </xf>
    <xf numFmtId="0" fontId="11" fillId="3" borderId="63" xfId="0" applyFont="1" applyFill="1" applyBorder="1" applyAlignment="1" applyProtection="1">
      <alignment vertical="center" wrapText="1"/>
    </xf>
    <xf numFmtId="0" fontId="11" fillId="3" borderId="31" xfId="0" applyFont="1" applyFill="1" applyBorder="1" applyAlignment="1" applyProtection="1">
      <alignment vertical="center" wrapText="1"/>
    </xf>
    <xf numFmtId="164" fontId="0" fillId="3" borderId="25" xfId="0" applyNumberFormat="1" applyFill="1" applyBorder="1" applyAlignment="1" applyProtection="1">
      <alignment horizontal="center" vertical="center"/>
    </xf>
    <xf numFmtId="0" fontId="18" fillId="6" borderId="21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3" fontId="19" fillId="0" borderId="11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3" fontId="19" fillId="0" borderId="5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3" fontId="19" fillId="2" borderId="13" xfId="0" applyNumberFormat="1" applyFont="1" applyFill="1" applyBorder="1" applyAlignment="1" applyProtection="1">
      <alignment horizontal="right" vertical="center"/>
      <protection locked="0"/>
    </xf>
    <xf numFmtId="3" fontId="19" fillId="2" borderId="47" xfId="0" applyNumberFormat="1" applyFont="1" applyFill="1" applyBorder="1" applyAlignment="1" applyProtection="1">
      <alignment horizontal="right" vertical="center"/>
      <protection locked="0"/>
    </xf>
    <xf numFmtId="3" fontId="19" fillId="0" borderId="4" xfId="0" applyNumberFormat="1" applyFont="1" applyBorder="1" applyAlignment="1" applyProtection="1">
      <alignment horizontal="right" vertical="center"/>
    </xf>
    <xf numFmtId="3" fontId="19" fillId="0" borderId="52" xfId="0" applyNumberFormat="1" applyFont="1" applyBorder="1" applyAlignment="1" applyProtection="1">
      <alignment horizontal="right" vertical="center"/>
    </xf>
    <xf numFmtId="3" fontId="19" fillId="0" borderId="13" xfId="0" applyNumberFormat="1" applyFont="1" applyBorder="1" applyAlignment="1" applyProtection="1">
      <alignment horizontal="right" vertical="center" wrapText="1"/>
    </xf>
    <xf numFmtId="3" fontId="19" fillId="0" borderId="47" xfId="0" applyNumberFormat="1" applyFont="1" applyBorder="1" applyAlignment="1" applyProtection="1">
      <alignment horizontal="right" vertical="center" wrapText="1"/>
    </xf>
    <xf numFmtId="3" fontId="19" fillId="0" borderId="10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3" fontId="19" fillId="0" borderId="13" xfId="0" applyNumberFormat="1" applyFont="1" applyBorder="1" applyAlignment="1" applyProtection="1">
      <alignment horizontal="right" vertical="center"/>
      <protection locked="0"/>
    </xf>
    <xf numFmtId="3" fontId="23" fillId="6" borderId="31" xfId="0" applyNumberFormat="1" applyFont="1" applyFill="1" applyBorder="1" applyAlignment="1" applyProtection="1">
      <alignment horizontal="right" vertical="center"/>
    </xf>
    <xf numFmtId="3" fontId="23" fillId="6" borderId="59" xfId="0" applyNumberFormat="1" applyFont="1" applyFill="1" applyBorder="1" applyAlignment="1" applyProtection="1">
      <alignment horizontal="right" vertical="center"/>
    </xf>
    <xf numFmtId="3" fontId="19" fillId="0" borderId="13" xfId="0" applyNumberFormat="1" applyFont="1" applyBorder="1" applyAlignment="1" applyProtection="1">
      <alignment horizontal="right" vertical="center"/>
    </xf>
    <xf numFmtId="3" fontId="19" fillId="0" borderId="53" xfId="0" applyNumberFormat="1" applyFont="1" applyBorder="1" applyAlignment="1" applyProtection="1">
      <alignment horizontal="right" vertical="center"/>
    </xf>
    <xf numFmtId="3" fontId="19" fillId="2" borderId="1" xfId="0" applyNumberFormat="1" applyFont="1" applyFill="1" applyBorder="1" applyAlignment="1" applyProtection="1">
      <alignment horizontal="right" vertical="center"/>
    </xf>
    <xf numFmtId="3" fontId="19" fillId="2" borderId="2" xfId="0" applyNumberFormat="1" applyFont="1" applyFill="1" applyBorder="1" applyAlignment="1" applyProtection="1">
      <alignment horizontal="right" vertical="center"/>
    </xf>
    <xf numFmtId="3" fontId="23" fillId="6" borderId="41" xfId="0" applyNumberFormat="1" applyFont="1" applyFill="1" applyBorder="1" applyAlignment="1" applyProtection="1">
      <alignment horizontal="right" vertical="center"/>
    </xf>
    <xf numFmtId="3" fontId="19" fillId="0" borderId="7" xfId="0" applyNumberFormat="1" applyFont="1" applyFill="1" applyBorder="1" applyAlignment="1" applyProtection="1">
      <alignment horizontal="right" vertical="center"/>
      <protection locked="0"/>
    </xf>
    <xf numFmtId="3" fontId="19" fillId="0" borderId="1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3" fontId="19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10" fillId="3" borderId="19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3" borderId="21" xfId="0" applyFont="1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/>
    </xf>
    <xf numFmtId="0" fontId="18" fillId="8" borderId="80" xfId="0" applyFont="1" applyFill="1" applyBorder="1" applyAlignment="1" applyProtection="1">
      <alignment horizontal="center" vertical="center" wrapText="1"/>
    </xf>
    <xf numFmtId="0" fontId="18" fillId="8" borderId="81" xfId="0" applyFont="1" applyFill="1" applyBorder="1" applyAlignment="1" applyProtection="1">
      <alignment horizontal="center" vertical="center" wrapText="1"/>
    </xf>
    <xf numFmtId="0" fontId="18" fillId="8" borderId="8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8" fillId="6" borderId="72" xfId="0" applyFont="1" applyFill="1" applyBorder="1" applyAlignment="1" applyProtection="1">
      <alignment horizontal="center" vertical="center" wrapText="1"/>
    </xf>
    <xf numFmtId="0" fontId="18" fillId="6" borderId="49" xfId="0" applyFont="1" applyFill="1" applyBorder="1" applyAlignment="1" applyProtection="1">
      <alignment horizontal="center" vertical="center" wrapText="1"/>
    </xf>
    <xf numFmtId="3" fontId="19" fillId="0" borderId="27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7" borderId="73" xfId="0" applyFill="1" applyBorder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/>
    </xf>
    <xf numFmtId="0" fontId="11" fillId="3" borderId="75" xfId="0" applyFont="1" applyFill="1" applyBorder="1" applyAlignment="1" applyProtection="1">
      <alignment vertical="center" wrapText="1"/>
    </xf>
    <xf numFmtId="0" fontId="0" fillId="0" borderId="70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164" fontId="0" fillId="3" borderId="22" xfId="0" applyNumberFormat="1" applyFill="1" applyBorder="1" applyAlignment="1" applyProtection="1">
      <alignment horizontal="center" vertical="center" wrapText="1"/>
    </xf>
    <xf numFmtId="164" fontId="0" fillId="3" borderId="23" xfId="0" applyNumberFormat="1" applyFill="1" applyBorder="1" applyAlignment="1" applyProtection="1">
      <alignment horizontal="center" vertical="center"/>
    </xf>
    <xf numFmtId="0" fontId="11" fillId="3" borderId="84" xfId="0" applyFont="1" applyFill="1" applyBorder="1" applyAlignment="1" applyProtection="1">
      <alignment vertical="center" wrapText="1"/>
    </xf>
    <xf numFmtId="0" fontId="0" fillId="0" borderId="82" xfId="0" applyBorder="1" applyAlignment="1" applyProtection="1">
      <alignment vertical="center" wrapText="1"/>
    </xf>
    <xf numFmtId="0" fontId="0" fillId="0" borderId="83" xfId="0" applyBorder="1" applyAlignment="1" applyProtection="1">
      <alignment vertical="center" wrapText="1"/>
    </xf>
    <xf numFmtId="164" fontId="0" fillId="3" borderId="30" xfId="0" applyNumberFormat="1" applyFill="1" applyBorder="1" applyAlignment="1" applyProtection="1">
      <alignment horizontal="center" vertical="center" wrapText="1"/>
    </xf>
    <xf numFmtId="0" fontId="4" fillId="7" borderId="73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/>
    </xf>
    <xf numFmtId="0" fontId="18" fillId="8" borderId="79" xfId="0" applyFont="1" applyFill="1" applyBorder="1" applyAlignment="1" applyProtection="1">
      <alignment horizontal="center" vertical="center" wrapText="1"/>
    </xf>
    <xf numFmtId="0" fontId="18" fillId="8" borderId="78" xfId="0" applyFont="1" applyFill="1" applyBorder="1" applyAlignment="1" applyProtection="1">
      <alignment horizontal="center" vertical="center" wrapText="1"/>
    </xf>
    <xf numFmtId="0" fontId="18" fillId="8" borderId="77" xfId="0" applyFont="1" applyFill="1" applyBorder="1" applyAlignment="1" applyProtection="1">
      <alignment horizontal="center" vertical="center" wrapText="1"/>
    </xf>
    <xf numFmtId="0" fontId="18" fillId="6" borderId="68" xfId="0" applyFont="1" applyFill="1" applyBorder="1" applyAlignment="1" applyProtection="1">
      <alignment horizontal="center" vertical="center" wrapText="1"/>
    </xf>
    <xf numFmtId="0" fontId="18" fillId="6" borderId="47" xfId="0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/>
    </xf>
    <xf numFmtId="3" fontId="19" fillId="0" borderId="7" xfId="0" applyNumberFormat="1" applyFont="1" applyFill="1" applyBorder="1" applyAlignment="1" applyProtection="1">
      <alignment horizontal="right" vertical="center"/>
    </xf>
    <xf numFmtId="3" fontId="19" fillId="0" borderId="5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18" fillId="6" borderId="11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18" fillId="6" borderId="38" xfId="0" applyFont="1" applyFill="1" applyBorder="1" applyAlignment="1" applyProtection="1">
      <alignment horizontal="center" vertical="center" wrapText="1"/>
    </xf>
    <xf numFmtId="0" fontId="18" fillId="6" borderId="33" xfId="0" applyFont="1" applyFill="1" applyBorder="1" applyAlignment="1" applyProtection="1">
      <alignment horizontal="center" vertical="center" wrapText="1"/>
    </xf>
    <xf numFmtId="0" fontId="4" fillId="7" borderId="38" xfId="0" applyFont="1" applyFill="1" applyBorder="1" applyAlignment="1" applyProtection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/>
    </xf>
    <xf numFmtId="0" fontId="0" fillId="3" borderId="76" xfId="0" applyFont="1" applyFill="1" applyBorder="1" applyAlignment="1" applyProtection="1">
      <alignment vertical="center" wrapText="1"/>
    </xf>
    <xf numFmtId="0" fontId="0" fillId="3" borderId="43" xfId="0" applyFill="1" applyBorder="1" applyAlignment="1" applyProtection="1">
      <alignment vertical="center"/>
    </xf>
    <xf numFmtId="3" fontId="19" fillId="6" borderId="11" xfId="0" applyNumberFormat="1" applyFont="1" applyFill="1" applyBorder="1" applyAlignment="1" applyProtection="1">
      <alignment horizontal="right" vertical="center"/>
    </xf>
    <xf numFmtId="0" fontId="0" fillId="6" borderId="3" xfId="0" applyFill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164" fontId="19" fillId="3" borderId="27" xfId="0" applyNumberFormat="1" applyFont="1" applyFill="1" applyBorder="1" applyAlignment="1" applyProtection="1">
      <alignment horizontal="center" vertical="center" wrapText="1"/>
    </xf>
    <xf numFmtId="164" fontId="19" fillId="3" borderId="7" xfId="0" applyNumberFormat="1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19" fillId="9" borderId="1" xfId="0" applyFont="1" applyFill="1" applyBorder="1" applyAlignment="1" applyProtection="1">
      <alignment horizontal="left" vertical="center" wrapText="1"/>
    </xf>
    <xf numFmtId="3" fontId="19" fillId="0" borderId="12" xfId="0" applyNumberFormat="1" applyFont="1" applyBorder="1" applyAlignment="1" applyProtection="1">
      <alignment horizontal="right" vertical="center"/>
    </xf>
    <xf numFmtId="3" fontId="19" fillId="0" borderId="76" xfId="0" applyNumberFormat="1" applyFont="1" applyBorder="1" applyAlignment="1" applyProtection="1">
      <alignment horizontal="right" vertical="center"/>
    </xf>
    <xf numFmtId="0" fontId="11" fillId="3" borderId="84" xfId="0" applyFont="1" applyFill="1" applyBorder="1" applyAlignment="1" applyProtection="1">
      <alignment vertical="center"/>
    </xf>
    <xf numFmtId="0" fontId="0" fillId="0" borderId="82" xfId="0" applyBorder="1" applyAlignment="1" applyProtection="1"/>
    <xf numFmtId="0" fontId="0" fillId="0" borderId="83" xfId="0" applyBorder="1" applyAlignment="1" applyProtection="1"/>
    <xf numFmtId="0" fontId="0" fillId="0" borderId="43" xfId="0" applyBorder="1" applyAlignment="1" applyProtection="1">
      <alignment horizontal="right" vertical="center"/>
    </xf>
    <xf numFmtId="3" fontId="19" fillId="0" borderId="3" xfId="0" applyNumberFormat="1" applyFont="1" applyBorder="1" applyAlignment="1" applyProtection="1">
      <alignment horizontal="right" vertical="center"/>
    </xf>
    <xf numFmtId="3" fontId="23" fillId="6" borderId="38" xfId="0" applyNumberFormat="1" applyFont="1" applyFill="1" applyBorder="1" applyAlignment="1" applyProtection="1">
      <alignment horizontal="right" vertical="center"/>
    </xf>
    <xf numFmtId="3" fontId="23" fillId="6" borderId="58" xfId="0" applyNumberFormat="1" applyFont="1" applyFill="1" applyBorder="1" applyAlignment="1" applyProtection="1">
      <alignment horizontal="right" vertical="center"/>
    </xf>
    <xf numFmtId="0" fontId="13" fillId="2" borderId="40" xfId="0" applyFont="1" applyFill="1" applyBorder="1" applyAlignment="1" applyProtection="1">
      <alignment vertical="center" wrapText="1"/>
    </xf>
    <xf numFmtId="0" fontId="13" fillId="2" borderId="34" xfId="0" applyFont="1" applyFill="1" applyBorder="1" applyAlignment="1" applyProtection="1">
      <alignment vertical="center" wrapText="1"/>
    </xf>
    <xf numFmtId="0" fontId="13" fillId="2" borderId="35" xfId="0" applyFont="1" applyFill="1" applyBorder="1" applyAlignment="1" applyProtection="1">
      <alignment vertical="center" wrapText="1"/>
    </xf>
    <xf numFmtId="0" fontId="11" fillId="3" borderId="21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11" fillId="3" borderId="73" xfId="0" applyFont="1" applyFill="1" applyBorder="1" applyAlignment="1" applyProtection="1">
      <alignment vertical="center" wrapText="1"/>
    </xf>
    <xf numFmtId="0" fontId="18" fillId="6" borderId="22" xfId="0" applyFont="1" applyFill="1" applyBorder="1" applyAlignment="1" applyProtection="1">
      <alignment horizontal="center" vertical="center" wrapText="1"/>
    </xf>
    <xf numFmtId="0" fontId="18" fillId="6" borderId="23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vertical="center" wrapText="1"/>
    </xf>
    <xf numFmtId="0" fontId="9" fillId="3" borderId="84" xfId="0" applyFont="1" applyFill="1" applyBorder="1" applyAlignment="1" applyProtection="1">
      <alignment horizontal="center" vertical="center"/>
    </xf>
    <xf numFmtId="0" fontId="9" fillId="3" borderId="82" xfId="0" applyFont="1" applyFill="1" applyBorder="1" applyAlignment="1" applyProtection="1">
      <alignment horizontal="center" vertical="center"/>
    </xf>
    <xf numFmtId="0" fontId="9" fillId="3" borderId="83" xfId="0" applyFont="1" applyFill="1" applyBorder="1" applyAlignment="1" applyProtection="1">
      <alignment horizontal="center" vertical="center"/>
    </xf>
    <xf numFmtId="0" fontId="0" fillId="3" borderId="85" xfId="0" applyFont="1" applyFill="1" applyBorder="1" applyAlignment="1" applyProtection="1">
      <alignment vertical="center" wrapText="1"/>
    </xf>
    <xf numFmtId="0" fontId="19" fillId="9" borderId="5" xfId="0" applyFont="1" applyFill="1" applyBorder="1" applyAlignment="1" applyProtection="1">
      <alignment horizontal="left" vertical="center" wrapText="1"/>
    </xf>
    <xf numFmtId="0" fontId="26" fillId="3" borderId="9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vertical="center"/>
    </xf>
    <xf numFmtId="0" fontId="26" fillId="3" borderId="8" xfId="0" applyFont="1" applyFill="1" applyBorder="1" applyAlignment="1" applyProtection="1">
      <alignment vertical="center"/>
    </xf>
    <xf numFmtId="0" fontId="0" fillId="3" borderId="76" xfId="0" applyFill="1" applyBorder="1" applyAlignment="1" applyProtection="1">
      <alignment vertical="center"/>
    </xf>
    <xf numFmtId="0" fontId="0" fillId="3" borderId="66" xfId="0" applyFill="1" applyBorder="1" applyAlignment="1" applyProtection="1">
      <alignment horizontal="center" vertical="center" wrapText="1"/>
    </xf>
    <xf numFmtId="0" fontId="0" fillId="3" borderId="60" xfId="0" applyFill="1" applyBorder="1" applyAlignment="1" applyProtection="1">
      <alignment horizontal="center" vertical="center"/>
    </xf>
    <xf numFmtId="0" fontId="18" fillId="6" borderId="73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4" fillId="7" borderId="35" xfId="0" applyFont="1" applyFill="1" applyBorder="1" applyAlignment="1" applyProtection="1">
      <alignment horizontal="center" vertical="center" wrapText="1"/>
    </xf>
    <xf numFmtId="0" fontId="4" fillId="7" borderId="38" xfId="0" applyFont="1" applyFill="1" applyBorder="1" applyAlignment="1" applyProtection="1">
      <alignment horizontal="center" vertical="center"/>
    </xf>
    <xf numFmtId="3" fontId="19" fillId="6" borderId="25" xfId="0" applyNumberFormat="1" applyFont="1" applyFill="1" applyBorder="1" applyAlignment="1" applyProtection="1">
      <alignment horizontal="right" vertical="center"/>
    </xf>
    <xf numFmtId="0" fontId="18" fillId="6" borderId="86" xfId="0" applyFont="1" applyFill="1" applyBorder="1" applyAlignment="1" applyProtection="1">
      <alignment horizontal="center" vertical="center" wrapText="1"/>
    </xf>
    <xf numFmtId="0" fontId="0" fillId="3" borderId="35" xfId="0" applyFill="1" applyBorder="1" applyAlignment="1" applyProtection="1">
      <alignment horizontal="center" vertical="center" wrapText="1"/>
    </xf>
    <xf numFmtId="0" fontId="0" fillId="3" borderId="33" xfId="0" applyFill="1" applyBorder="1" applyAlignment="1" applyProtection="1">
      <alignment horizontal="center" vertical="center"/>
    </xf>
    <xf numFmtId="0" fontId="13" fillId="6" borderId="15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>
      <alignment vertical="center"/>
    </xf>
    <xf numFmtId="0" fontId="0" fillId="3" borderId="67" xfId="0" applyFill="1" applyBorder="1" applyAlignment="1" applyProtection="1">
      <alignment vertical="center" wrapText="1"/>
    </xf>
    <xf numFmtId="0" fontId="0" fillId="3" borderId="45" xfId="0" applyFill="1" applyBorder="1" applyAlignment="1" applyProtection="1">
      <alignment vertical="center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1" fillId="3" borderId="82" xfId="0" applyFont="1" applyFill="1" applyBorder="1" applyAlignment="1" applyProtection="1">
      <alignment vertical="center" wrapText="1"/>
    </xf>
    <xf numFmtId="0" fontId="11" fillId="3" borderId="83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19" fillId="3" borderId="9" xfId="0" applyFont="1" applyFill="1" applyBorder="1" applyAlignment="1" applyProtection="1">
      <alignment vertical="center" wrapText="1"/>
    </xf>
    <xf numFmtId="0" fontId="27" fillId="5" borderId="39" xfId="0" applyFont="1" applyFill="1" applyBorder="1" applyAlignment="1" applyProtection="1">
      <alignment vertical="center" wrapText="1"/>
    </xf>
    <xf numFmtId="0" fontId="27" fillId="5" borderId="32" xfId="0" applyFont="1" applyFill="1" applyBorder="1" applyAlignment="1" applyProtection="1">
      <alignment vertical="center" wrapText="1"/>
    </xf>
    <xf numFmtId="0" fontId="27" fillId="5" borderId="0" xfId="0" applyFont="1" applyFill="1" applyBorder="1" applyAlignment="1" applyProtection="1">
      <alignment vertical="center" wrapText="1"/>
    </xf>
    <xf numFmtId="0" fontId="27" fillId="5" borderId="34" xfId="0" applyFont="1" applyFill="1" applyBorder="1" applyAlignment="1" applyProtection="1">
      <alignment vertical="center" wrapText="1"/>
    </xf>
    <xf numFmtId="0" fontId="27" fillId="5" borderId="35" xfId="0" applyFont="1" applyFill="1" applyBorder="1" applyAlignment="1" applyProtection="1">
      <alignment vertical="center" wrapText="1"/>
    </xf>
    <xf numFmtId="164" fontId="19" fillId="3" borderId="53" xfId="0" applyNumberFormat="1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left" vertical="center" wrapText="1"/>
    </xf>
    <xf numFmtId="0" fontId="19" fillId="9" borderId="45" xfId="0" applyFont="1" applyFill="1" applyBorder="1" applyAlignment="1" applyProtection="1">
      <alignment horizontal="left" vertical="center" wrapText="1"/>
    </xf>
    <xf numFmtId="0" fontId="19" fillId="9" borderId="2" xfId="0" applyFont="1" applyFill="1" applyBorder="1" applyAlignment="1" applyProtection="1">
      <alignment horizontal="left" vertical="center" wrapText="1"/>
    </xf>
    <xf numFmtId="0" fontId="19" fillId="9" borderId="52" xfId="0" applyFont="1" applyFill="1" applyBorder="1" applyAlignment="1" applyProtection="1">
      <alignment horizontal="left" vertical="center" wrapText="1"/>
    </xf>
    <xf numFmtId="3" fontId="19" fillId="6" borderId="37" xfId="0" applyNumberFormat="1" applyFont="1" applyFill="1" applyBorder="1" applyAlignment="1" applyProtection="1">
      <alignment horizontal="right" vertical="center"/>
    </xf>
    <xf numFmtId="3" fontId="19" fillId="6" borderId="75" xfId="0" applyNumberFormat="1" applyFont="1" applyFill="1" applyBorder="1" applyAlignment="1" applyProtection="1">
      <alignment horizontal="right" vertical="center"/>
    </xf>
    <xf numFmtId="3" fontId="19" fillId="6" borderId="61" xfId="0" applyNumberFormat="1" applyFont="1" applyFill="1" applyBorder="1" applyAlignment="1" applyProtection="1">
      <alignment horizontal="right" vertical="center"/>
    </xf>
    <xf numFmtId="0" fontId="19" fillId="3" borderId="76" xfId="0" applyFont="1" applyFill="1" applyBorder="1" applyAlignment="1" applyProtection="1">
      <alignment horizontal="left" vertical="center" wrapText="1"/>
    </xf>
    <xf numFmtId="0" fontId="19" fillId="3" borderId="11" xfId="0" applyFont="1" applyFill="1" applyBorder="1" applyAlignment="1" applyProtection="1">
      <alignment horizontal="left" vertical="center" wrapText="1"/>
    </xf>
    <xf numFmtId="0" fontId="27" fillId="5" borderId="20" xfId="0" applyFont="1" applyFill="1" applyBorder="1" applyAlignment="1" applyProtection="1">
      <alignment vertical="center" wrapText="1"/>
    </xf>
    <xf numFmtId="0" fontId="27" fillId="5" borderId="18" xfId="0" applyFont="1" applyFill="1" applyBorder="1" applyAlignment="1" applyProtection="1">
      <alignment vertical="center" wrapText="1"/>
    </xf>
    <xf numFmtId="0" fontId="27" fillId="5" borderId="67" xfId="0" applyFont="1" applyFill="1" applyBorder="1" applyAlignment="1" applyProtection="1">
      <alignment vertical="center" wrapText="1"/>
    </xf>
    <xf numFmtId="0" fontId="27" fillId="5" borderId="68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3" borderId="16" xfId="0" applyFill="1" applyBorder="1" applyAlignment="1" applyProtection="1">
      <alignment vertical="center"/>
    </xf>
    <xf numFmtId="3" fontId="19" fillId="0" borderId="3" xfId="0" applyNumberFormat="1" applyFont="1" applyFill="1" applyBorder="1" applyAlignment="1" applyProtection="1">
      <alignment horizontal="right" vertical="center"/>
    </xf>
    <xf numFmtId="3" fontId="19" fillId="0" borderId="11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164" fontId="19" fillId="3" borderId="28" xfId="0" applyNumberFormat="1" applyFont="1" applyFill="1" applyBorder="1" applyAlignment="1" applyProtection="1">
      <alignment horizontal="center" vertical="center" wrapText="1"/>
    </xf>
    <xf numFmtId="164" fontId="19" fillId="3" borderId="25" xfId="0" applyNumberFormat="1" applyFont="1" applyFill="1" applyBorder="1" applyAlignment="1" applyProtection="1">
      <alignment horizontal="center" vertical="center" wrapText="1"/>
    </xf>
    <xf numFmtId="0" fontId="27" fillId="5" borderId="85" xfId="0" applyFont="1" applyFill="1" applyBorder="1" applyAlignment="1" applyProtection="1">
      <alignment vertical="center" wrapText="1"/>
    </xf>
    <xf numFmtId="0" fontId="27" fillId="5" borderId="52" xfId="0" applyFont="1" applyFill="1" applyBorder="1" applyAlignment="1" applyProtection="1">
      <alignment vertical="center" wrapText="1"/>
    </xf>
    <xf numFmtId="0" fontId="27" fillId="5" borderId="53" xfId="0" applyFont="1" applyFill="1" applyBorder="1" applyAlignment="1" applyProtection="1">
      <alignment vertical="center" wrapText="1"/>
    </xf>
    <xf numFmtId="3" fontId="19" fillId="6" borderId="7" xfId="0" applyNumberFormat="1" applyFont="1" applyFill="1" applyBorder="1" applyAlignment="1" applyProtection="1">
      <alignment horizontal="right" vertical="center"/>
    </xf>
    <xf numFmtId="3" fontId="19" fillId="6" borderId="27" xfId="0" applyNumberFormat="1" applyFont="1" applyFill="1" applyBorder="1" applyAlignment="1" applyProtection="1">
      <alignment horizontal="right" vertical="center"/>
    </xf>
    <xf numFmtId="0" fontId="0" fillId="6" borderId="7" xfId="0" applyFill="1" applyBorder="1" applyAlignment="1" applyProtection="1">
      <alignment horizontal="right" vertical="center"/>
    </xf>
    <xf numFmtId="3" fontId="19" fillId="0" borderId="27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3" fontId="19" fillId="0" borderId="7" xfId="0" applyNumberFormat="1" applyFont="1" applyBorder="1" applyAlignment="1" applyProtection="1">
      <alignment horizontal="right" vertical="center"/>
    </xf>
    <xf numFmtId="0" fontId="4" fillId="6" borderId="28" xfId="0" applyFont="1" applyFill="1" applyBorder="1" applyAlignment="1" applyProtection="1">
      <alignment horizontal="right" vertical="center"/>
    </xf>
    <xf numFmtId="0" fontId="22" fillId="5" borderId="40" xfId="0" applyFont="1" applyFill="1" applyBorder="1" applyAlignment="1" applyProtection="1">
      <alignment vertical="center"/>
    </xf>
    <xf numFmtId="0" fontId="0" fillId="0" borderId="34" xfId="0" applyBorder="1" applyAlignment="1" applyProtection="1"/>
    <xf numFmtId="3" fontId="19" fillId="2" borderId="7" xfId="0" applyNumberFormat="1" applyFont="1" applyFill="1" applyBorder="1" applyAlignment="1" applyProtection="1">
      <alignment horizontal="right" vertical="center"/>
    </xf>
    <xf numFmtId="3" fontId="19" fillId="2" borderId="8" xfId="0" applyNumberFormat="1" applyFont="1" applyFill="1" applyBorder="1" applyAlignment="1" applyProtection="1">
      <alignment horizontal="right" vertical="center"/>
    </xf>
    <xf numFmtId="0" fontId="11" fillId="3" borderId="70" xfId="0" applyFont="1" applyFill="1" applyBorder="1" applyAlignment="1" applyProtection="1">
      <alignment vertical="center" wrapText="1"/>
    </xf>
    <xf numFmtId="0" fontId="11" fillId="3" borderId="58" xfId="0" applyFont="1" applyFill="1" applyBorder="1" applyAlignment="1" applyProtection="1">
      <alignment vertical="center" wrapText="1"/>
    </xf>
    <xf numFmtId="0" fontId="22" fillId="5" borderId="15" xfId="0" applyFont="1" applyFill="1" applyBorder="1" applyAlignment="1" applyProtection="1">
      <alignment vertical="center" wrapText="1"/>
    </xf>
    <xf numFmtId="0" fontId="22" fillId="5" borderId="19" xfId="0" applyFont="1" applyFill="1" applyBorder="1" applyAlignment="1" applyProtection="1">
      <alignment vertical="center" wrapText="1"/>
    </xf>
    <xf numFmtId="0" fontId="22" fillId="5" borderId="34" xfId="0" applyFont="1" applyFill="1" applyBorder="1" applyAlignment="1" applyProtection="1">
      <alignment vertical="center" wrapText="1"/>
    </xf>
    <xf numFmtId="0" fontId="22" fillId="5" borderId="35" xfId="0" applyFont="1" applyFill="1" applyBorder="1" applyAlignment="1" applyProtection="1">
      <alignment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19" fillId="3" borderId="9" xfId="0" applyFont="1" applyFill="1" applyBorder="1" applyAlignment="1" applyProtection="1">
      <alignment horizontal="left" vertical="center" wrapText="1"/>
    </xf>
    <xf numFmtId="3" fontId="19" fillId="2" borderId="57" xfId="0" applyNumberFormat="1" applyFont="1" applyFill="1" applyBorder="1" applyAlignment="1" applyProtection="1">
      <alignment horizontal="right" vertical="center"/>
    </xf>
    <xf numFmtId="3" fontId="19" fillId="2" borderId="48" xfId="0" applyNumberFormat="1" applyFont="1" applyFill="1" applyBorder="1" applyAlignment="1" applyProtection="1">
      <alignment horizontal="right" vertical="center"/>
    </xf>
    <xf numFmtId="0" fontId="13" fillId="6" borderId="15" xfId="0" applyFont="1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3" fontId="19" fillId="2" borderId="3" xfId="0" applyNumberFormat="1" applyFont="1" applyFill="1" applyBorder="1" applyAlignment="1" applyProtection="1">
      <alignment horizontal="right" vertical="center"/>
    </xf>
    <xf numFmtId="3" fontId="19" fillId="2" borderId="9" xfId="0" applyNumberFormat="1" applyFont="1" applyFill="1" applyBorder="1" applyAlignment="1" applyProtection="1">
      <alignment horizontal="right" vertical="center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45" xfId="0" applyNumberFormat="1" applyFill="1" applyBorder="1" applyAlignment="1" applyProtection="1">
      <alignment horizontal="center" vertical="center" wrapText="1"/>
      <protection locked="0"/>
    </xf>
    <xf numFmtId="3" fontId="0" fillId="6" borderId="52" xfId="0" applyNumberFormat="1" applyFill="1" applyBorder="1" applyAlignment="1" applyProtection="1">
      <alignment horizontal="center" vertical="center" wrapText="1"/>
    </xf>
    <xf numFmtId="3" fontId="0" fillId="6" borderId="5" xfId="0" applyNumberFormat="1" applyFill="1" applyBorder="1" applyAlignment="1" applyProtection="1">
      <alignment horizontal="center" vertical="center" wrapText="1"/>
    </xf>
    <xf numFmtId="3" fontId="0" fillId="6" borderId="45" xfId="0" applyNumberFormat="1" applyFill="1" applyBorder="1" applyAlignment="1" applyProtection="1">
      <alignment horizontal="center" vertical="center" wrapText="1"/>
    </xf>
    <xf numFmtId="3" fontId="0" fillId="0" borderId="5" xfId="0" applyNumberFormat="1" applyFill="1" applyBorder="1" applyAlignment="1" applyProtection="1">
      <alignment horizontal="center" vertical="center" wrapText="1"/>
      <protection locked="0"/>
    </xf>
    <xf numFmtId="3" fontId="0" fillId="0" borderId="57" xfId="0" applyNumberForma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ill="1" applyBorder="1" applyAlignment="1" applyProtection="1">
      <alignment horizontal="center" vertical="center" wrapText="1"/>
      <protection locked="0"/>
    </xf>
    <xf numFmtId="3" fontId="0" fillId="6" borderId="30" xfId="0" applyNumberFormat="1" applyFill="1" applyBorder="1" applyAlignment="1" applyProtection="1">
      <alignment horizontal="center" vertical="center" wrapText="1"/>
    </xf>
    <xf numFmtId="3" fontId="0" fillId="6" borderId="28" xfId="0" applyNumberFormat="1" applyFill="1" applyBorder="1" applyAlignment="1" applyProtection="1">
      <alignment horizontal="center" vertical="center" wrapText="1"/>
    </xf>
    <xf numFmtId="164" fontId="0" fillId="3" borderId="61" xfId="0" applyNumberFormat="1" applyFill="1" applyBorder="1" applyAlignment="1" applyProtection="1">
      <alignment horizontal="center" vertical="center" wrapText="1"/>
    </xf>
    <xf numFmtId="3" fontId="0" fillId="0" borderId="30" xfId="0" applyNumberFormat="1" applyBorder="1" applyAlignment="1" applyProtection="1">
      <alignment horizontal="center" vertical="center" wrapText="1"/>
    </xf>
    <xf numFmtId="3" fontId="0" fillId="0" borderId="60" xfId="0" applyNumberForma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ill="1" applyBorder="1" applyAlignment="1" applyProtection="1">
      <alignment horizontal="center" vertical="center" wrapText="1"/>
      <protection locked="0"/>
    </xf>
    <xf numFmtId="164" fontId="0" fillId="3" borderId="74" xfId="0" applyNumberFormat="1" applyFill="1" applyBorder="1" applyAlignment="1" applyProtection="1">
      <alignment horizontal="center" vertical="center" wrapText="1"/>
    </xf>
    <xf numFmtId="3" fontId="0" fillId="6" borderId="23" xfId="0" applyNumberFormat="1" applyFill="1" applyBorder="1" applyAlignment="1" applyProtection="1">
      <alignment horizontal="center" vertical="center" wrapText="1"/>
    </xf>
    <xf numFmtId="3" fontId="0" fillId="0" borderId="65" xfId="0" applyNumberFormat="1" applyFill="1" applyBorder="1" applyAlignment="1" applyProtection="1">
      <alignment horizontal="center" vertical="center" wrapText="1"/>
      <protection locked="0"/>
    </xf>
    <xf numFmtId="0" fontId="16" fillId="3" borderId="61" xfId="0" applyFont="1" applyFill="1" applyBorder="1" applyAlignment="1" applyProtection="1">
      <alignment vertical="center" wrapText="1"/>
    </xf>
    <xf numFmtId="0" fontId="16" fillId="3" borderId="63" xfId="0" applyFont="1" applyFill="1" applyBorder="1" applyAlignment="1" applyProtection="1">
      <alignment vertical="center" wrapText="1"/>
    </xf>
    <xf numFmtId="0" fontId="16" fillId="3" borderId="31" xfId="0" applyFont="1" applyFill="1" applyBorder="1" applyAlignment="1" applyProtection="1">
      <alignment vertical="center" wrapText="1"/>
    </xf>
    <xf numFmtId="0" fontId="28" fillId="3" borderId="19" xfId="0" applyFont="1" applyFill="1" applyBorder="1" applyAlignment="1" applyProtection="1">
      <alignment horizontal="center" vertical="center" wrapText="1"/>
    </xf>
    <xf numFmtId="0" fontId="28" fillId="3" borderId="16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164" fontId="0" fillId="3" borderId="75" xfId="0" applyNumberFormat="1" applyFill="1" applyBorder="1" applyAlignment="1" applyProtection="1">
      <alignment horizontal="center" vertical="center" wrapText="1"/>
    </xf>
    <xf numFmtId="164" fontId="0" fillId="3" borderId="23" xfId="0" applyNumberFormat="1" applyFill="1" applyBorder="1" applyAlignment="1" applyProtection="1">
      <alignment horizontal="center" vertical="center" wrapText="1"/>
    </xf>
    <xf numFmtId="3" fontId="18" fillId="6" borderId="30" xfId="0" applyNumberFormat="1" applyFont="1" applyFill="1" applyBorder="1" applyAlignment="1" applyProtection="1">
      <alignment horizontal="center" vertical="center" wrapText="1"/>
    </xf>
    <xf numFmtId="3" fontId="18" fillId="6" borderId="23" xfId="0" applyNumberFormat="1" applyFont="1" applyFill="1" applyBorder="1" applyAlignment="1" applyProtection="1">
      <alignment horizontal="center" vertical="center" wrapText="1"/>
    </xf>
    <xf numFmtId="3" fontId="18" fillId="6" borderId="27" xfId="0" applyNumberFormat="1" applyFont="1" applyFill="1" applyBorder="1" applyAlignment="1" applyProtection="1">
      <alignment horizontal="center" vertical="center" wrapText="1"/>
    </xf>
    <xf numFmtId="3" fontId="18" fillId="6" borderId="8" xfId="0" applyNumberFormat="1" applyFont="1" applyFill="1" applyBorder="1" applyAlignment="1" applyProtection="1">
      <alignment horizontal="center" vertical="center" wrapText="1"/>
    </xf>
    <xf numFmtId="3" fontId="18" fillId="6" borderId="48" xfId="0" applyNumberFormat="1" applyFont="1" applyFill="1" applyBorder="1" applyAlignment="1" applyProtection="1">
      <alignment horizontal="center" vertical="center" wrapText="1"/>
    </xf>
    <xf numFmtId="3" fontId="18" fillId="6" borderId="5" xfId="0" applyNumberFormat="1" applyFont="1" applyFill="1" applyBorder="1" applyAlignment="1" applyProtection="1">
      <alignment horizontal="center" vertical="center" wrapText="1"/>
    </xf>
    <xf numFmtId="0" fontId="16" fillId="3" borderId="84" xfId="0" applyFont="1" applyFill="1" applyBorder="1" applyAlignment="1" applyProtection="1">
      <alignment vertical="center" wrapText="1"/>
    </xf>
    <xf numFmtId="0" fontId="16" fillId="3" borderId="82" xfId="0" applyFont="1" applyFill="1" applyBorder="1" applyAlignment="1" applyProtection="1">
      <alignment vertical="center" wrapText="1"/>
    </xf>
    <xf numFmtId="0" fontId="16" fillId="3" borderId="83" xfId="0" applyFont="1" applyFill="1" applyBorder="1" applyAlignment="1" applyProtection="1">
      <alignment vertical="center" wrapText="1"/>
    </xf>
    <xf numFmtId="0" fontId="27" fillId="5" borderId="15" xfId="0" applyFont="1" applyFill="1" applyBorder="1" applyAlignment="1" applyProtection="1">
      <alignment vertical="center" wrapText="1"/>
    </xf>
    <xf numFmtId="0" fontId="28" fillId="5" borderId="19" xfId="0" applyFont="1" applyFill="1" applyBorder="1" applyAlignment="1" applyProtection="1">
      <alignment vertical="center" wrapText="1"/>
    </xf>
    <xf numFmtId="0" fontId="28" fillId="5" borderId="16" xfId="0" applyFont="1" applyFill="1" applyBorder="1" applyAlignment="1" applyProtection="1">
      <alignment vertical="center" wrapText="1"/>
    </xf>
    <xf numFmtId="0" fontId="30" fillId="3" borderId="15" xfId="0" applyFont="1" applyFill="1" applyBorder="1" applyAlignment="1" applyProtection="1">
      <alignment vertical="center"/>
    </xf>
    <xf numFmtId="0" fontId="30" fillId="3" borderId="16" xfId="0" applyFont="1" applyFill="1" applyBorder="1" applyAlignment="1" applyProtection="1">
      <alignment vertical="center"/>
    </xf>
    <xf numFmtId="164" fontId="0" fillId="3" borderId="62" xfId="0" applyNumberFormat="1" applyFill="1" applyBorder="1" applyAlignment="1" applyProtection="1">
      <alignment horizontal="center" vertical="center" wrapText="1"/>
    </xf>
    <xf numFmtId="3" fontId="0" fillId="6" borderId="4" xfId="0" applyNumberFormat="1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center" vertical="center" wrapText="1"/>
    </xf>
    <xf numFmtId="3" fontId="0" fillId="0" borderId="52" xfId="0" applyNumberFormat="1" applyFill="1" applyBorder="1" applyAlignment="1" applyProtection="1">
      <alignment horizontal="center" vertical="center" wrapText="1"/>
    </xf>
    <xf numFmtId="3" fontId="0" fillId="0" borderId="5" xfId="0" applyNumberFormat="1" applyFill="1" applyBorder="1" applyAlignment="1" applyProtection="1">
      <alignment horizontal="center" vertical="center" wrapText="1"/>
    </xf>
    <xf numFmtId="3" fontId="0" fillId="0" borderId="57" xfId="0" applyNumberFormat="1" applyFill="1" applyBorder="1" applyAlignment="1" applyProtection="1">
      <alignment horizontal="center" vertical="center" wrapText="1"/>
    </xf>
    <xf numFmtId="3" fontId="0" fillId="0" borderId="60" xfId="0" applyNumberFormat="1" applyFill="1" applyBorder="1" applyAlignment="1" applyProtection="1">
      <alignment horizontal="center" vertical="center" wrapText="1"/>
    </xf>
    <xf numFmtId="3" fontId="0" fillId="0" borderId="48" xfId="0" applyNumberFormat="1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 wrapText="1"/>
    </xf>
    <xf numFmtId="164" fontId="19" fillId="3" borderId="1" xfId="0" applyNumberFormat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9" borderId="1" xfId="0" applyFill="1" applyBorder="1" applyAlignment="1" applyProtection="1">
      <alignment vertical="center" wrapText="1"/>
    </xf>
    <xf numFmtId="3" fontId="0" fillId="0" borderId="5" xfId="0" applyNumberFormat="1" applyBorder="1" applyAlignment="1" applyProtection="1">
      <alignment horizontal="center" vertical="center" wrapText="1"/>
    </xf>
    <xf numFmtId="0" fontId="18" fillId="8" borderId="88" xfId="0" applyFont="1" applyFill="1" applyBorder="1" applyAlignment="1" applyProtection="1">
      <alignment horizontal="center" vertical="center" wrapText="1"/>
    </xf>
    <xf numFmtId="0" fontId="18" fillId="8" borderId="89" xfId="0" applyFont="1" applyFill="1" applyBorder="1" applyAlignment="1" applyProtection="1">
      <alignment horizontal="center" vertical="center" wrapText="1"/>
    </xf>
    <xf numFmtId="0" fontId="18" fillId="0" borderId="79" xfId="0" applyFont="1" applyFill="1" applyBorder="1" applyAlignment="1" applyProtection="1">
      <alignment horizontal="center" vertical="center" wrapText="1"/>
    </xf>
    <xf numFmtId="0" fontId="18" fillId="0" borderId="78" xfId="0" applyFont="1" applyFill="1" applyBorder="1" applyAlignment="1" applyProtection="1">
      <alignment horizontal="center" vertical="center" wrapText="1"/>
    </xf>
    <xf numFmtId="0" fontId="18" fillId="0" borderId="77" xfId="0" applyFont="1" applyFill="1" applyBorder="1" applyAlignment="1" applyProtection="1">
      <alignment horizontal="center" vertical="center" wrapText="1"/>
    </xf>
    <xf numFmtId="0" fontId="16" fillId="3" borderId="75" xfId="0" applyFont="1" applyFill="1" applyBorder="1" applyAlignment="1" applyProtection="1">
      <alignment vertical="center" wrapText="1"/>
    </xf>
    <xf numFmtId="0" fontId="16" fillId="3" borderId="70" xfId="0" applyFont="1" applyFill="1" applyBorder="1" applyAlignment="1" applyProtection="1">
      <alignment vertical="center" wrapText="1"/>
    </xf>
    <xf numFmtId="0" fontId="16" fillId="3" borderId="58" xfId="0" applyFont="1" applyFill="1" applyBorder="1" applyAlignment="1" applyProtection="1">
      <alignment vertical="center" wrapText="1"/>
    </xf>
    <xf numFmtId="0" fontId="4" fillId="6" borderId="15" xfId="0" applyFont="1" applyFill="1" applyBorder="1" applyAlignment="1" applyProtection="1">
      <alignment vertical="center"/>
    </xf>
    <xf numFmtId="0" fontId="4" fillId="6" borderId="16" xfId="0" applyFont="1" applyFill="1" applyBorder="1" applyAlignment="1" applyProtection="1">
      <alignment vertical="center"/>
    </xf>
    <xf numFmtId="0" fontId="30" fillId="3" borderId="19" xfId="0" applyFont="1" applyFill="1" applyBorder="1" applyAlignment="1" applyProtection="1">
      <alignment vertical="center"/>
    </xf>
    <xf numFmtId="0" fontId="13" fillId="2" borderId="15" xfId="0" applyFont="1" applyFill="1" applyBorder="1" applyAlignment="1" applyProtection="1">
      <alignment vertical="center" wrapText="1"/>
    </xf>
    <xf numFmtId="0" fontId="13" fillId="2" borderId="19" xfId="0" applyFont="1" applyFill="1" applyBorder="1" applyAlignment="1" applyProtection="1">
      <alignment vertical="center" wrapText="1"/>
    </xf>
    <xf numFmtId="0" fontId="13" fillId="2" borderId="64" xfId="0" applyFont="1" applyFill="1" applyBorder="1" applyAlignment="1" applyProtection="1">
      <alignment vertical="center" wrapText="1"/>
    </xf>
    <xf numFmtId="3" fontId="18" fillId="6" borderId="22" xfId="0" applyNumberFormat="1" applyFont="1" applyFill="1" applyBorder="1" applyAlignment="1" applyProtection="1">
      <alignment horizontal="center" vertical="center" wrapText="1"/>
    </xf>
    <xf numFmtId="3" fontId="18" fillId="6" borderId="86" xfId="0" applyNumberFormat="1" applyFont="1" applyFill="1" applyBorder="1" applyAlignment="1" applyProtection="1">
      <alignment horizontal="center" vertical="center" wrapText="1"/>
    </xf>
    <xf numFmtId="3" fontId="18" fillId="6" borderId="6" xfId="0" applyNumberFormat="1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/>
    </xf>
    <xf numFmtId="3" fontId="18" fillId="6" borderId="73" xfId="0" applyNumberFormat="1" applyFont="1" applyFill="1" applyBorder="1" applyAlignment="1" applyProtection="1">
      <alignment horizontal="center" vertical="center" wrapText="1"/>
    </xf>
    <xf numFmtId="3" fontId="0" fillId="0" borderId="52" xfId="0" applyNumberForma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vertical="center" wrapText="1"/>
    </xf>
    <xf numFmtId="3" fontId="0" fillId="0" borderId="45" xfId="0" applyNumberForma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vertical="center" wrapText="1"/>
    </xf>
    <xf numFmtId="164" fontId="19" fillId="3" borderId="2" xfId="0" applyNumberFormat="1" applyFont="1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vertical="center" wrapText="1"/>
    </xf>
    <xf numFmtId="3" fontId="0" fillId="0" borderId="65" xfId="0" applyNumberFormat="1" applyFill="1" applyBorder="1" applyAlignment="1" applyProtection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right" vertical="center" wrapText="1"/>
    </xf>
    <xf numFmtId="3" fontId="0" fillId="6" borderId="5" xfId="0" applyNumberForma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2" fontId="16" fillId="5" borderId="15" xfId="0" applyNumberFormat="1" applyFont="1" applyFill="1" applyBorder="1" applyAlignment="1">
      <alignment vertical="center" wrapText="1"/>
    </xf>
    <xf numFmtId="2" fontId="16" fillId="5" borderId="19" xfId="0" applyNumberFormat="1" applyFont="1" applyFill="1" applyBorder="1" applyAlignment="1">
      <alignment vertical="center" wrapText="1"/>
    </xf>
    <xf numFmtId="2" fontId="16" fillId="5" borderId="16" xfId="0" applyNumberFormat="1" applyFont="1" applyFill="1" applyBorder="1" applyAlignment="1">
      <alignment vertical="center" wrapText="1"/>
    </xf>
    <xf numFmtId="2" fontId="16" fillId="3" borderId="3" xfId="0" applyNumberFormat="1" applyFont="1" applyFill="1" applyBorder="1" applyAlignment="1">
      <alignment vertical="center" wrapText="1"/>
    </xf>
    <xf numFmtId="2" fontId="16" fillId="3" borderId="1" xfId="0" applyNumberFormat="1" applyFont="1" applyFill="1" applyBorder="1" applyAlignment="1">
      <alignment vertical="center" wrapText="1"/>
    </xf>
    <xf numFmtId="2" fontId="16" fillId="3" borderId="7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 horizontal="right" vertical="center" wrapText="1"/>
    </xf>
    <xf numFmtId="3" fontId="0" fillId="0" borderId="52" xfId="0" applyNumberFormat="1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right" vertical="center" wrapText="1"/>
    </xf>
    <xf numFmtId="3" fontId="0" fillId="6" borderId="52" xfId="0" applyNumberFormat="1" applyFill="1" applyBorder="1" applyAlignment="1">
      <alignment horizontal="right" vertical="center" wrapText="1"/>
    </xf>
    <xf numFmtId="3" fontId="0" fillId="0" borderId="4" xfId="0" applyNumberFormat="1" applyFill="1" applyBorder="1" applyAlignment="1" applyProtection="1">
      <alignment horizontal="right" vertical="center" wrapText="1"/>
      <protection locked="0"/>
    </xf>
    <xf numFmtId="3" fontId="0" fillId="0" borderId="52" xfId="0" applyNumberFormat="1" applyFill="1" applyBorder="1" applyAlignment="1" applyProtection="1">
      <alignment horizontal="right" vertical="center" wrapText="1"/>
      <protection locked="0"/>
    </xf>
    <xf numFmtId="3" fontId="0" fillId="0" borderId="5" xfId="0" applyNumberFormat="1" applyFill="1" applyBorder="1" applyAlignment="1" applyProtection="1">
      <alignment horizontal="right" vertical="center" wrapText="1"/>
      <protection locked="0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5" xfId="0" applyNumberFormat="1" applyBorder="1" applyAlignment="1" applyProtection="1">
      <alignment horizontal="right" vertical="center" wrapText="1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30" fillId="3" borderId="15" xfId="0" applyFont="1" applyFill="1" applyBorder="1" applyAlignment="1">
      <alignment vertical="center"/>
    </xf>
    <xf numFmtId="0" fontId="30" fillId="3" borderId="16" xfId="0" applyFont="1" applyFill="1" applyBorder="1" applyAlignment="1">
      <alignment vertical="center"/>
    </xf>
    <xf numFmtId="2" fontId="16" fillId="3" borderId="61" xfId="0" applyNumberFormat="1" applyFont="1" applyFill="1" applyBorder="1" applyAlignment="1">
      <alignment vertical="center" wrapText="1"/>
    </xf>
    <xf numFmtId="2" fontId="16" fillId="3" borderId="63" xfId="0" applyNumberFormat="1" applyFont="1" applyFill="1" applyBorder="1" applyAlignment="1">
      <alignment vertical="center" wrapText="1"/>
    </xf>
    <xf numFmtId="2" fontId="16" fillId="3" borderId="31" xfId="0" applyNumberFormat="1" applyFont="1" applyFill="1" applyBorder="1" applyAlignment="1">
      <alignment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84" xfId="0" applyFont="1" applyFill="1" applyBorder="1" applyAlignment="1">
      <alignment horizontal="center" vertical="center" wrapText="1"/>
    </xf>
    <xf numFmtId="0" fontId="18" fillId="6" borderId="82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68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164" fontId="0" fillId="3" borderId="30" xfId="0" applyNumberFormat="1" applyFill="1" applyBorder="1" applyAlignment="1">
      <alignment horizontal="center" vertical="center" wrapText="1"/>
    </xf>
    <xf numFmtId="164" fontId="0" fillId="3" borderId="23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 applyProtection="1">
      <alignment horizontal="right" vertical="center" wrapText="1"/>
    </xf>
    <xf numFmtId="3" fontId="0" fillId="0" borderId="52" xfId="0" applyNumberFormat="1" applyFill="1" applyBorder="1" applyAlignment="1" applyProtection="1">
      <alignment horizontal="right" vertical="center" wrapText="1"/>
    </xf>
    <xf numFmtId="3" fontId="0" fillId="0" borderId="5" xfId="0" applyNumberFormat="1" applyFill="1" applyBorder="1" applyAlignment="1" applyProtection="1">
      <alignment horizontal="right" vertical="center" wrapText="1"/>
    </xf>
    <xf numFmtId="164" fontId="30" fillId="3" borderId="3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right" vertical="center" wrapText="1"/>
    </xf>
    <xf numFmtId="3" fontId="0" fillId="0" borderId="5" xfId="0" applyNumberFormat="1" applyBorder="1" applyAlignment="1" applyProtection="1">
      <alignment horizontal="right" vertical="center" wrapText="1"/>
    </xf>
    <xf numFmtId="3" fontId="0" fillId="6" borderId="4" xfId="0" applyNumberFormat="1" applyFill="1" applyBorder="1" applyAlignment="1" applyProtection="1">
      <alignment horizontal="right" vertical="center" wrapText="1"/>
    </xf>
    <xf numFmtId="3" fontId="0" fillId="6" borderId="52" xfId="0" applyNumberFormat="1" applyFill="1" applyBorder="1" applyAlignment="1" applyProtection="1">
      <alignment horizontal="right" vertical="center" wrapText="1"/>
    </xf>
    <xf numFmtId="3" fontId="0" fillId="6" borderId="5" xfId="0" applyNumberFormat="1" applyFill="1" applyBorder="1" applyAlignment="1" applyProtection="1">
      <alignment horizontal="right" vertical="center" wrapText="1"/>
    </xf>
    <xf numFmtId="2" fontId="16" fillId="3" borderId="3" xfId="0" applyNumberFormat="1" applyFont="1" applyFill="1" applyBorder="1" applyAlignment="1" applyProtection="1">
      <alignment vertical="center" wrapText="1"/>
    </xf>
    <xf numFmtId="2" fontId="16" fillId="3" borderId="1" xfId="0" applyNumberFormat="1" applyFont="1" applyFill="1" applyBorder="1" applyAlignment="1" applyProtection="1">
      <alignment vertical="center" wrapText="1"/>
    </xf>
    <xf numFmtId="2" fontId="16" fillId="3" borderId="7" xfId="0" applyNumberFormat="1" applyFont="1" applyFill="1" applyBorder="1" applyAlignment="1" applyProtection="1">
      <alignment vertical="center" wrapText="1"/>
    </xf>
    <xf numFmtId="2" fontId="16" fillId="5" borderId="15" xfId="0" applyNumberFormat="1" applyFont="1" applyFill="1" applyBorder="1" applyAlignment="1" applyProtection="1">
      <alignment vertical="center" wrapText="1"/>
    </xf>
    <xf numFmtId="2" fontId="16" fillId="5" borderId="19" xfId="0" applyNumberFormat="1" applyFont="1" applyFill="1" applyBorder="1" applyAlignment="1" applyProtection="1">
      <alignment vertical="center" wrapText="1"/>
    </xf>
    <xf numFmtId="2" fontId="16" fillId="5" borderId="16" xfId="0" applyNumberFormat="1" applyFont="1" applyFill="1" applyBorder="1" applyAlignment="1" applyProtection="1">
      <alignment vertical="center" wrapText="1"/>
    </xf>
    <xf numFmtId="2" fontId="16" fillId="5" borderId="20" xfId="0" applyNumberFormat="1" applyFont="1" applyFill="1" applyBorder="1" applyAlignment="1">
      <alignment vertical="center" wrapText="1"/>
    </xf>
    <xf numFmtId="2" fontId="16" fillId="5" borderId="18" xfId="0" applyNumberFormat="1" applyFont="1" applyFill="1" applyBorder="1" applyAlignment="1">
      <alignment vertical="center" wrapText="1"/>
    </xf>
    <xf numFmtId="2" fontId="16" fillId="5" borderId="42" xfId="0" applyNumberFormat="1" applyFont="1" applyFill="1" applyBorder="1" applyAlignment="1">
      <alignment vertical="center" wrapText="1"/>
    </xf>
    <xf numFmtId="2" fontId="16" fillId="3" borderId="70" xfId="0" applyNumberFormat="1" applyFont="1" applyFill="1" applyBorder="1" applyAlignment="1">
      <alignment vertical="center" wrapText="1"/>
    </xf>
    <xf numFmtId="2" fontId="16" fillId="3" borderId="58" xfId="0" applyNumberFormat="1" applyFont="1" applyFill="1" applyBorder="1" applyAlignment="1">
      <alignment vertical="center" wrapText="1"/>
    </xf>
    <xf numFmtId="2" fontId="16" fillId="3" borderId="61" xfId="0" applyNumberFormat="1" applyFont="1" applyFill="1" applyBorder="1" applyAlignment="1" applyProtection="1">
      <alignment vertical="center" wrapText="1"/>
    </xf>
    <xf numFmtId="2" fontId="16" fillId="3" borderId="63" xfId="0" applyNumberFormat="1" applyFont="1" applyFill="1" applyBorder="1" applyAlignment="1" applyProtection="1">
      <alignment vertical="center" wrapText="1"/>
    </xf>
    <xf numFmtId="2" fontId="16" fillId="3" borderId="31" xfId="0" applyNumberFormat="1" applyFont="1" applyFill="1" applyBorder="1" applyAlignment="1" applyProtection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6" borderId="5" xfId="0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/>
    </xf>
    <xf numFmtId="3" fontId="0" fillId="0" borderId="5" xfId="0" applyNumberFormat="1" applyBorder="1" applyAlignment="1" applyProtection="1">
      <alignment horizontal="right" vertical="center"/>
    </xf>
    <xf numFmtId="0" fontId="0" fillId="9" borderId="1" xfId="0" applyFill="1" applyBorder="1" applyAlignment="1">
      <alignment horizontal="left"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164" fontId="30" fillId="3" borderId="4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vertical="center" wrapText="1"/>
    </xf>
    <xf numFmtId="0" fontId="0" fillId="3" borderId="76" xfId="0" applyFill="1" applyBorder="1" applyAlignment="1">
      <alignment vertical="center"/>
    </xf>
    <xf numFmtId="3" fontId="18" fillId="6" borderId="68" xfId="0" applyNumberFormat="1" applyFont="1" applyFill="1" applyBorder="1" applyAlignment="1">
      <alignment horizontal="center" vertical="center" wrapText="1"/>
    </xf>
    <xf numFmtId="3" fontId="18" fillId="6" borderId="47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 wrapText="1"/>
    </xf>
    <xf numFmtId="0" fontId="9" fillId="3" borderId="84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3" fontId="18" fillId="6" borderId="84" xfId="0" applyNumberFormat="1" applyFont="1" applyFill="1" applyBorder="1" applyAlignment="1">
      <alignment horizontal="center" vertical="center" wrapText="1"/>
    </xf>
    <xf numFmtId="3" fontId="18" fillId="6" borderId="82" xfId="0" applyNumberFormat="1" applyFont="1" applyFill="1" applyBorder="1" applyAlignment="1">
      <alignment horizontal="center" vertical="center" wrapText="1"/>
    </xf>
    <xf numFmtId="3" fontId="18" fillId="6" borderId="86" xfId="0" applyNumberFormat="1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52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0" fillId="3" borderId="76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3" fontId="18" fillId="6" borderId="22" xfId="0" applyNumberFormat="1" applyFont="1" applyFill="1" applyBorder="1" applyAlignment="1">
      <alignment horizontal="center" vertical="center" wrapText="1"/>
    </xf>
    <xf numFmtId="3" fontId="18" fillId="6" borderId="23" xfId="0" applyNumberFormat="1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/>
    </xf>
    <xf numFmtId="0" fontId="26" fillId="3" borderId="8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0" fontId="0" fillId="3" borderId="67" xfId="0" applyFill="1" applyBorder="1" applyAlignment="1">
      <alignment vertical="center" wrapText="1"/>
    </xf>
    <xf numFmtId="0" fontId="0" fillId="3" borderId="45" xfId="0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vertical="center" wrapText="1"/>
    </xf>
    <xf numFmtId="164" fontId="30" fillId="3" borderId="12" xfId="0" applyNumberFormat="1" applyFont="1" applyFill="1" applyBorder="1" applyAlignment="1" applyProtection="1">
      <alignment horizontal="center" vertical="center" wrapText="1"/>
    </xf>
    <xf numFmtId="0" fontId="30" fillId="3" borderId="11" xfId="0" applyFont="1" applyFill="1" applyBorder="1" applyAlignment="1" applyProtection="1">
      <alignment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vertical="center"/>
    </xf>
    <xf numFmtId="0" fontId="32" fillId="3" borderId="16" xfId="0" applyFont="1" applyFill="1" applyBorder="1" applyAlignment="1">
      <alignment vertical="center"/>
    </xf>
    <xf numFmtId="164" fontId="30" fillId="3" borderId="5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76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2" fontId="16" fillId="5" borderId="85" xfId="0" applyNumberFormat="1" applyFont="1" applyFill="1" applyBorder="1" applyAlignment="1">
      <alignment vertical="center" wrapText="1"/>
    </xf>
    <xf numFmtId="2" fontId="16" fillId="5" borderId="67" xfId="0" applyNumberFormat="1" applyFont="1" applyFill="1" applyBorder="1" applyAlignment="1">
      <alignment vertical="center" wrapText="1"/>
    </xf>
    <xf numFmtId="2" fontId="16" fillId="5" borderId="68" xfId="0" applyNumberFormat="1" applyFont="1" applyFill="1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3" fontId="0" fillId="0" borderId="52" xfId="0" applyNumberFormat="1" applyBorder="1" applyAlignment="1">
      <alignment horizontal="right" vertical="center" wrapText="1"/>
    </xf>
    <xf numFmtId="164" fontId="0" fillId="3" borderId="76" xfId="0" applyNumberFormat="1" applyFill="1" applyBorder="1" applyAlignment="1">
      <alignment horizontal="center" vertical="center" wrapText="1"/>
    </xf>
    <xf numFmtId="3" fontId="0" fillId="0" borderId="52" xfId="0" applyNumberFormat="1" applyBorder="1" applyAlignment="1" applyProtection="1">
      <alignment horizontal="right" vertical="center" wrapText="1"/>
      <protection locked="0"/>
    </xf>
    <xf numFmtId="2" fontId="16" fillId="3" borderId="11" xfId="0" applyNumberFormat="1" applyFont="1" applyFill="1" applyBorder="1" applyAlignment="1" applyProtection="1">
      <alignment vertical="center" wrapText="1"/>
    </xf>
    <xf numFmtId="2" fontId="16" fillId="3" borderId="5" xfId="0" applyNumberFormat="1" applyFont="1" applyFill="1" applyBorder="1" applyAlignment="1" applyProtection="1">
      <alignment vertical="center" wrapText="1"/>
    </xf>
    <xf numFmtId="2" fontId="16" fillId="3" borderId="27" xfId="0" applyNumberFormat="1" applyFont="1" applyFill="1" applyBorder="1" applyAlignment="1" applyProtection="1">
      <alignment vertical="center" wrapText="1"/>
    </xf>
    <xf numFmtId="164" fontId="30" fillId="3" borderId="76" xfId="0" applyNumberFormat="1" applyFont="1" applyFill="1" applyBorder="1" applyAlignment="1" applyProtection="1">
      <alignment horizontal="center" vertical="center" wrapText="1"/>
    </xf>
    <xf numFmtId="2" fontId="16" fillId="5" borderId="85" xfId="0" applyNumberFormat="1" applyFont="1" applyFill="1" applyBorder="1" applyAlignment="1" applyProtection="1">
      <alignment vertical="center" wrapText="1"/>
    </xf>
    <xf numFmtId="2" fontId="16" fillId="5" borderId="67" xfId="0" applyNumberFormat="1" applyFont="1" applyFill="1" applyBorder="1" applyAlignment="1" applyProtection="1">
      <alignment vertical="center" wrapText="1"/>
    </xf>
    <xf numFmtId="2" fontId="16" fillId="5" borderId="68" xfId="0" applyNumberFormat="1" applyFont="1" applyFill="1" applyBorder="1" applyAlignment="1" applyProtection="1">
      <alignment vertical="center" wrapText="1"/>
    </xf>
    <xf numFmtId="3" fontId="0" fillId="0" borderId="52" xfId="0" applyNumberFormat="1" applyBorder="1" applyAlignment="1" applyProtection="1">
      <alignment horizontal="right" vertical="center" wrapText="1"/>
    </xf>
    <xf numFmtId="0" fontId="13" fillId="6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" borderId="19" xfId="0" applyFill="1" applyBorder="1" applyAlignment="1">
      <alignment vertical="center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</xf>
    <xf numFmtId="3" fontId="0" fillId="0" borderId="52" xfId="0" applyNumberFormat="1" applyBorder="1" applyAlignment="1" applyProtection="1">
      <alignment horizontal="center" vertical="center" wrapText="1"/>
    </xf>
    <xf numFmtId="164" fontId="0" fillId="3" borderId="12" xfId="0" applyNumberFormat="1" applyFill="1" applyBorder="1" applyAlignment="1" applyProtection="1">
      <alignment horizontal="center" vertical="center" wrapText="1"/>
    </xf>
    <xf numFmtId="164" fontId="0" fillId="3" borderId="11" xfId="0" applyNumberFormat="1" applyFill="1" applyBorder="1" applyAlignment="1" applyProtection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16" fillId="3" borderId="61" xfId="0" applyFont="1" applyFill="1" applyBorder="1" applyAlignment="1">
      <alignment vertical="center" wrapText="1"/>
    </xf>
    <xf numFmtId="0" fontId="16" fillId="3" borderId="63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3" fontId="0" fillId="6" borderId="4" xfId="0" applyNumberFormat="1" applyFill="1" applyBorder="1" applyAlignment="1">
      <alignment horizontal="center" vertical="center" wrapText="1"/>
    </xf>
    <xf numFmtId="3" fontId="0" fillId="6" borderId="5" xfId="0" applyNumberFormat="1" applyFill="1" applyBorder="1" applyAlignment="1">
      <alignment horizontal="center" vertical="center" wrapText="1"/>
    </xf>
    <xf numFmtId="164" fontId="0" fillId="3" borderId="76" xfId="0" applyNumberFormat="1" applyFill="1" applyBorder="1" applyAlignment="1" applyProtection="1">
      <alignment horizontal="center" vertical="center" wrapText="1"/>
    </xf>
    <xf numFmtId="3" fontId="0" fillId="6" borderId="52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16" fillId="5" borderId="52" xfId="0" applyFont="1" applyFill="1" applyBorder="1" applyAlignment="1">
      <alignment vertical="center" wrapText="1"/>
    </xf>
    <xf numFmtId="0" fontId="16" fillId="3" borderId="75" xfId="0" applyFont="1" applyFill="1" applyBorder="1" applyAlignment="1">
      <alignment vertical="center" wrapText="1"/>
    </xf>
    <xf numFmtId="0" fontId="16" fillId="3" borderId="70" xfId="0" applyFont="1" applyFill="1" applyBorder="1" applyAlignment="1">
      <alignment vertical="center" wrapText="1"/>
    </xf>
    <xf numFmtId="0" fontId="16" fillId="3" borderId="58" xfId="0" applyFont="1" applyFill="1" applyBorder="1" applyAlignment="1">
      <alignment vertical="center" wrapText="1"/>
    </xf>
    <xf numFmtId="3" fontId="18" fillId="6" borderId="48" xfId="0" applyNumberFormat="1" applyFont="1" applyFill="1" applyBorder="1" applyAlignment="1">
      <alignment horizontal="center" vertical="center" wrapText="1"/>
    </xf>
    <xf numFmtId="3" fontId="18" fillId="6" borderId="5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3" borderId="76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3" fontId="18" fillId="6" borderId="73" xfId="0" applyNumberFormat="1" applyFont="1" applyFill="1" applyBorder="1" applyAlignment="1">
      <alignment horizontal="center" vertical="center" wrapText="1"/>
    </xf>
    <xf numFmtId="3" fontId="18" fillId="6" borderId="8" xfId="0" applyNumberFormat="1" applyFont="1" applyFill="1" applyBorder="1" applyAlignment="1">
      <alignment horizontal="center" vertical="center" wrapText="1"/>
    </xf>
    <xf numFmtId="3" fontId="4" fillId="7" borderId="38" xfId="0" applyNumberFormat="1" applyFont="1" applyFill="1" applyBorder="1" applyAlignment="1">
      <alignment horizontal="center" vertical="center" wrapText="1"/>
    </xf>
    <xf numFmtId="3" fontId="4" fillId="7" borderId="38" xfId="0" applyNumberFormat="1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3" fontId="18" fillId="6" borderId="30" xfId="0" applyNumberFormat="1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18" fillId="8" borderId="80" xfId="0" applyFont="1" applyFill="1" applyBorder="1" applyAlignment="1">
      <alignment horizontal="center" vertical="center" wrapText="1"/>
    </xf>
    <xf numFmtId="0" fontId="18" fillId="8" borderId="81" xfId="0" applyFont="1" applyFill="1" applyBorder="1" applyAlignment="1">
      <alignment horizontal="center" vertical="center" wrapText="1"/>
    </xf>
    <xf numFmtId="0" fontId="18" fillId="8" borderId="79" xfId="0" applyFont="1" applyFill="1" applyBorder="1" applyAlignment="1">
      <alignment horizontal="center" vertical="center" wrapText="1"/>
    </xf>
    <xf numFmtId="0" fontId="18" fillId="8" borderId="78" xfId="0" applyFont="1" applyFill="1" applyBorder="1" applyAlignment="1">
      <alignment horizontal="center" vertical="center" wrapText="1"/>
    </xf>
    <xf numFmtId="0" fontId="18" fillId="8" borderId="77" xfId="0" applyFont="1" applyFill="1" applyBorder="1" applyAlignment="1">
      <alignment horizontal="center" vertical="center" wrapText="1"/>
    </xf>
    <xf numFmtId="0" fontId="18" fillId="8" borderId="87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14" fillId="0" borderId="90" xfId="0" applyFont="1" applyFill="1" applyBorder="1" applyAlignment="1">
      <alignment vertical="center" wrapText="1"/>
    </xf>
    <xf numFmtId="0" fontId="14" fillId="0" borderId="91" xfId="0" applyFont="1" applyFill="1" applyBorder="1" applyAlignment="1">
      <alignment vertical="center" wrapText="1"/>
    </xf>
    <xf numFmtId="0" fontId="14" fillId="0" borderId="92" xfId="0" applyFont="1" applyFill="1" applyBorder="1" applyAlignment="1">
      <alignment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3" fontId="18" fillId="6" borderId="30" xfId="0" applyNumberFormat="1" applyFont="1" applyFill="1" applyBorder="1" applyAlignment="1">
      <alignment horizontal="right" vertical="center" wrapText="1"/>
    </xf>
    <xf numFmtId="3" fontId="18" fillId="6" borderId="23" xfId="0" applyNumberFormat="1" applyFont="1" applyFill="1" applyBorder="1" applyAlignment="1">
      <alignment horizontal="right" vertical="center" wrapText="1"/>
    </xf>
    <xf numFmtId="3" fontId="0" fillId="6" borderId="1" xfId="0" applyNumberFormat="1" applyFill="1" applyBorder="1" applyAlignment="1" applyProtection="1">
      <alignment horizontal="right" vertical="center" wrapText="1"/>
    </xf>
    <xf numFmtId="0" fontId="16" fillId="5" borderId="20" xfId="0" applyFont="1" applyFill="1" applyBorder="1" applyAlignment="1" applyProtection="1">
      <alignment horizontal="left" vertical="center" wrapText="1"/>
    </xf>
    <xf numFmtId="0" fontId="16" fillId="5" borderId="18" xfId="0" applyFont="1" applyFill="1" applyBorder="1" applyAlignment="1" applyProtection="1">
      <alignment horizontal="left" vertical="center" wrapText="1"/>
    </xf>
    <xf numFmtId="0" fontId="16" fillId="5" borderId="42" xfId="0" applyFont="1" applyFill="1" applyBorder="1" applyAlignment="1" applyProtection="1">
      <alignment horizontal="left" vertical="center" wrapText="1"/>
    </xf>
    <xf numFmtId="0" fontId="16" fillId="3" borderId="61" xfId="0" applyFont="1" applyFill="1" applyBorder="1" applyAlignment="1" applyProtection="1">
      <alignment horizontal="left" vertical="center" wrapText="1"/>
    </xf>
    <xf numFmtId="0" fontId="16" fillId="3" borderId="63" xfId="0" applyFont="1" applyFill="1" applyBorder="1" applyAlignment="1" applyProtection="1">
      <alignment horizontal="left" vertical="center" wrapText="1"/>
    </xf>
    <xf numFmtId="0" fontId="16" fillId="3" borderId="31" xfId="0" applyFont="1" applyFill="1" applyBorder="1" applyAlignment="1" applyProtection="1">
      <alignment horizontal="left"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0" fontId="29" fillId="8" borderId="80" xfId="0" applyFont="1" applyFill="1" applyBorder="1" applyAlignment="1">
      <alignment horizontal="center" vertical="center" wrapText="1"/>
    </xf>
    <xf numFmtId="0" fontId="29" fillId="8" borderId="81" xfId="0" applyFont="1" applyFill="1" applyBorder="1" applyAlignment="1">
      <alignment horizontal="center" vertical="center" wrapText="1"/>
    </xf>
    <xf numFmtId="0" fontId="29" fillId="8" borderId="79" xfId="0" applyFont="1" applyFill="1" applyBorder="1" applyAlignment="1">
      <alignment horizontal="center" vertical="center" wrapText="1"/>
    </xf>
    <xf numFmtId="0" fontId="29" fillId="8" borderId="78" xfId="0" applyFont="1" applyFill="1" applyBorder="1" applyAlignment="1">
      <alignment horizontal="center" vertical="center" wrapText="1"/>
    </xf>
    <xf numFmtId="0" fontId="29" fillId="8" borderId="77" xfId="0" applyFont="1" applyFill="1" applyBorder="1" applyAlignment="1">
      <alignment horizontal="center" vertical="center" wrapText="1"/>
    </xf>
    <xf numFmtId="0" fontId="16" fillId="3" borderId="75" xfId="0" applyFont="1" applyFill="1" applyBorder="1" applyAlignment="1" applyProtection="1">
      <alignment horizontal="left" vertical="center" wrapText="1"/>
    </xf>
    <xf numFmtId="0" fontId="16" fillId="3" borderId="70" xfId="0" applyFont="1" applyFill="1" applyBorder="1" applyAlignment="1" applyProtection="1">
      <alignment horizontal="left" vertical="center" wrapText="1"/>
    </xf>
    <xf numFmtId="0" fontId="16" fillId="3" borderId="58" xfId="0" applyFont="1" applyFill="1" applyBorder="1" applyAlignment="1" applyProtection="1">
      <alignment horizontal="left" vertical="center" wrapText="1"/>
    </xf>
    <xf numFmtId="0" fontId="16" fillId="5" borderId="62" xfId="0" applyFont="1" applyFill="1" applyBorder="1" applyAlignment="1" applyProtection="1">
      <alignment horizontal="left" vertical="center" wrapText="1"/>
    </xf>
    <xf numFmtId="0" fontId="16" fillId="5" borderId="69" xfId="0" applyFont="1" applyFill="1" applyBorder="1" applyAlignment="1" applyProtection="1">
      <alignment horizontal="left" vertical="center" wrapText="1"/>
    </xf>
    <xf numFmtId="0" fontId="16" fillId="5" borderId="59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9" borderId="4" xfId="0" applyFill="1" applyBorder="1" applyAlignment="1">
      <alignment vertical="center" wrapText="1"/>
    </xf>
    <xf numFmtId="0" fontId="26" fillId="3" borderId="74" xfId="0" applyFont="1" applyFill="1" applyBorder="1" applyAlignment="1">
      <alignment horizontal="center" vertical="center"/>
    </xf>
    <xf numFmtId="0" fontId="26" fillId="3" borderId="71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" fontId="18" fillId="6" borderId="6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5" borderId="12" xfId="0" applyFont="1" applyFill="1" applyBorder="1" applyAlignment="1">
      <alignment vertical="center" wrapText="1"/>
    </xf>
    <xf numFmtId="0" fontId="16" fillId="3" borderId="61" xfId="0" applyFont="1" applyFill="1" applyBorder="1" applyAlignment="1">
      <alignment horizontal="left" vertical="center" wrapText="1"/>
    </xf>
    <xf numFmtId="0" fontId="16" fillId="3" borderId="63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0" fontId="16" fillId="5" borderId="42" xfId="0" applyFont="1" applyFill="1" applyBorder="1" applyAlignment="1">
      <alignment horizontal="left" vertical="center" wrapText="1"/>
    </xf>
    <xf numFmtId="0" fontId="16" fillId="5" borderId="61" xfId="0" applyFont="1" applyFill="1" applyBorder="1" applyAlignment="1">
      <alignment horizontal="left" vertical="center" wrapText="1"/>
    </xf>
    <xf numFmtId="0" fontId="16" fillId="5" borderId="63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horizontal="left" vertical="center" wrapText="1"/>
    </xf>
    <xf numFmtId="0" fontId="16" fillId="5" borderId="15" xfId="0" applyFont="1" applyFill="1" applyBorder="1" applyAlignment="1" applyProtection="1">
      <alignment horizontal="left" vertical="center" wrapText="1"/>
    </xf>
    <xf numFmtId="0" fontId="16" fillId="5" borderId="19" xfId="0" applyFont="1" applyFill="1" applyBorder="1" applyAlignment="1" applyProtection="1">
      <alignment horizontal="left" vertical="center" wrapText="1"/>
    </xf>
    <xf numFmtId="0" fontId="16" fillId="5" borderId="16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3" fontId="0" fillId="6" borderId="1" xfId="0" applyNumberFormat="1" applyFill="1" applyBorder="1" applyAlignment="1">
      <alignment horizontal="right" vertical="center" wrapText="1"/>
    </xf>
    <xf numFmtId="0" fontId="16" fillId="5" borderId="62" xfId="0" applyFont="1" applyFill="1" applyBorder="1" applyAlignment="1">
      <alignment horizontal="left" vertical="center" wrapText="1"/>
    </xf>
    <xf numFmtId="0" fontId="16" fillId="5" borderId="69" xfId="0" applyFont="1" applyFill="1" applyBorder="1" applyAlignment="1">
      <alignment horizontal="left" vertical="center" wrapText="1"/>
    </xf>
    <xf numFmtId="0" fontId="16" fillId="5" borderId="59" xfId="0" applyFont="1" applyFill="1" applyBorder="1" applyAlignment="1">
      <alignment horizontal="left" vertical="center" wrapText="1"/>
    </xf>
    <xf numFmtId="0" fontId="16" fillId="3" borderId="75" xfId="0" applyFont="1" applyFill="1" applyBorder="1" applyAlignment="1">
      <alignment horizontal="left" vertical="center" wrapText="1"/>
    </xf>
    <xf numFmtId="0" fontId="16" fillId="3" borderId="70" xfId="0" applyFont="1" applyFill="1" applyBorder="1" applyAlignment="1">
      <alignment horizontal="left" vertical="center" wrapText="1"/>
    </xf>
    <xf numFmtId="0" fontId="16" fillId="3" borderId="58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29" fillId="8" borderId="8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vertical="center" wrapText="1"/>
    </xf>
    <xf numFmtId="0" fontId="0" fillId="3" borderId="63" xfId="0" applyFill="1" applyBorder="1" applyAlignment="1">
      <alignment vertical="center" wrapText="1"/>
    </xf>
    <xf numFmtId="0" fontId="0" fillId="3" borderId="70" xfId="0" applyFill="1" applyBorder="1" applyAlignment="1">
      <alignment vertical="center" wrapText="1"/>
    </xf>
    <xf numFmtId="0" fontId="0" fillId="3" borderId="48" xfId="0" applyFill="1" applyBorder="1" applyAlignment="1">
      <alignment vertical="center" wrapText="1"/>
    </xf>
    <xf numFmtId="0" fontId="17" fillId="3" borderId="40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 wrapText="1"/>
    </xf>
    <xf numFmtId="0" fontId="14" fillId="3" borderId="63" xfId="0" applyFont="1" applyFill="1" applyBorder="1" applyAlignment="1">
      <alignment vertical="center" wrapText="1"/>
    </xf>
    <xf numFmtId="0" fontId="14" fillId="3" borderId="69" xfId="0" applyFont="1" applyFill="1" applyBorder="1" applyAlignment="1">
      <alignment vertical="center" wrapText="1"/>
    </xf>
    <xf numFmtId="0" fontId="14" fillId="3" borderId="57" xfId="0" applyFont="1" applyFill="1" applyBorder="1" applyAlignment="1">
      <alignment vertical="center" wrapText="1"/>
    </xf>
    <xf numFmtId="3" fontId="0" fillId="0" borderId="52" xfId="0" applyNumberForma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164" fontId="0" fillId="3" borderId="52" xfId="0" applyNumberFormat="1" applyFill="1" applyBorder="1" applyAlignment="1">
      <alignment horizontal="center" vertical="center" wrapText="1"/>
    </xf>
    <xf numFmtId="164" fontId="0" fillId="3" borderId="45" xfId="0" applyNumberFormat="1" applyFill="1" applyBorder="1" applyAlignment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vertical="center" wrapText="1"/>
    </xf>
    <xf numFmtId="0" fontId="14" fillId="3" borderId="59" xfId="0" applyFont="1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164" fontId="0" fillId="3" borderId="43" xfId="0" applyNumberForma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3" borderId="63" xfId="0" applyFill="1" applyBorder="1" applyAlignment="1" applyProtection="1">
      <alignment vertical="center" wrapText="1"/>
    </xf>
    <xf numFmtId="0" fontId="0" fillId="3" borderId="70" xfId="0" applyFill="1" applyBorder="1" applyAlignment="1" applyProtection="1">
      <alignment vertical="center" wrapText="1"/>
    </xf>
    <xf numFmtId="0" fontId="0" fillId="3" borderId="58" xfId="0" applyFill="1" applyBorder="1" applyAlignment="1" applyProtection="1">
      <alignment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vertical="center" wrapText="1"/>
    </xf>
    <xf numFmtId="0" fontId="14" fillId="5" borderId="19" xfId="0" applyFont="1" applyFill="1" applyBorder="1" applyAlignment="1" applyProtection="1">
      <alignment vertical="center" wrapText="1"/>
    </xf>
    <xf numFmtId="0" fontId="14" fillId="5" borderId="16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 applyProtection="1">
      <alignment vertical="center" wrapText="1"/>
    </xf>
    <xf numFmtId="0" fontId="14" fillId="3" borderId="63" xfId="0" applyFont="1" applyFill="1" applyBorder="1" applyAlignment="1" applyProtection="1">
      <alignment vertical="center" wrapText="1"/>
    </xf>
    <xf numFmtId="0" fontId="14" fillId="3" borderId="69" xfId="0" applyFont="1" applyFill="1" applyBorder="1" applyAlignment="1" applyProtection="1">
      <alignment vertical="center" wrapText="1"/>
    </xf>
    <xf numFmtId="0" fontId="14" fillId="3" borderId="59" xfId="0" applyFont="1" applyFill="1" applyBorder="1" applyAlignment="1" applyProtection="1">
      <alignment vertical="center" wrapText="1"/>
    </xf>
    <xf numFmtId="164" fontId="0" fillId="3" borderId="43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16" fillId="5" borderId="20" xfId="0" applyFont="1" applyFill="1" applyBorder="1" applyAlignment="1">
      <alignment vertical="center" wrapText="1"/>
    </xf>
    <xf numFmtId="0" fontId="16" fillId="5" borderId="18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17" fillId="3" borderId="34" xfId="0" applyFont="1" applyFill="1" applyBorder="1" applyAlignment="1">
      <alignment vertical="center"/>
    </xf>
    <xf numFmtId="0" fontId="16" fillId="3" borderId="27" xfId="0" applyFont="1" applyFill="1" applyBorder="1" applyAlignment="1">
      <alignment vertical="center" wrapText="1"/>
    </xf>
    <xf numFmtId="0" fontId="4" fillId="6" borderId="40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1" fillId="5" borderId="42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3" fontId="0" fillId="6" borderId="4" xfId="0" applyNumberFormat="1" applyFill="1" applyBorder="1" applyAlignment="1" applyProtection="1">
      <alignment vertical="center" wrapText="1"/>
    </xf>
    <xf numFmtId="3" fontId="0" fillId="6" borderId="5" xfId="0" applyNumberFormat="1" applyFill="1" applyBorder="1" applyAlignment="1" applyProtection="1">
      <alignment vertical="center" wrapText="1"/>
    </xf>
    <xf numFmtId="3" fontId="0" fillId="0" borderId="4" xfId="0" applyNumberFormat="1" applyFill="1" applyBorder="1" applyAlignment="1" applyProtection="1">
      <alignment vertical="center" wrapText="1"/>
    </xf>
    <xf numFmtId="3" fontId="0" fillId="0" borderId="5" xfId="0" applyNumberFormat="1" applyFill="1" applyBorder="1" applyAlignment="1" applyProtection="1">
      <alignment vertical="center" wrapText="1"/>
    </xf>
    <xf numFmtId="0" fontId="11" fillId="5" borderId="20" xfId="0" applyFont="1" applyFill="1" applyBorder="1" applyAlignment="1">
      <alignment vertical="center" wrapText="1"/>
    </xf>
    <xf numFmtId="0" fontId="11" fillId="5" borderId="18" xfId="0" applyFont="1" applyFill="1" applyBorder="1" applyAlignment="1">
      <alignment vertical="center" wrapText="1"/>
    </xf>
    <xf numFmtId="0" fontId="11" fillId="5" borderId="42" xfId="0" applyFont="1" applyFill="1" applyBorder="1" applyAlignment="1">
      <alignment vertical="center" wrapText="1"/>
    </xf>
    <xf numFmtId="0" fontId="11" fillId="5" borderId="15" xfId="0" applyFont="1" applyFill="1" applyBorder="1" applyAlignment="1" applyProtection="1">
      <alignment vertical="center" wrapText="1"/>
    </xf>
    <xf numFmtId="0" fontId="11" fillId="5" borderId="19" xfId="0" applyFont="1" applyFill="1" applyBorder="1" applyAlignment="1" applyProtection="1">
      <alignment vertical="center" wrapText="1"/>
    </xf>
    <xf numFmtId="0" fontId="11" fillId="5" borderId="16" xfId="0" applyFont="1" applyFill="1" applyBorder="1" applyAlignment="1" applyProtection="1">
      <alignment vertical="center" wrapText="1"/>
    </xf>
    <xf numFmtId="0" fontId="0" fillId="3" borderId="40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3" fontId="0" fillId="6" borderId="4" xfId="0" applyNumberFormat="1" applyFill="1" applyBorder="1" applyAlignment="1">
      <alignment vertical="center" wrapText="1"/>
    </xf>
    <xf numFmtId="3" fontId="0" fillId="6" borderId="5" xfId="0" applyNumberFormat="1" applyFill="1" applyBorder="1" applyAlignment="1">
      <alignment vertical="center" wrapText="1"/>
    </xf>
    <xf numFmtId="3" fontId="0" fillId="0" borderId="4" xfId="0" applyNumberFormat="1" applyFill="1" applyBorder="1" applyAlignment="1" applyProtection="1">
      <alignment vertical="center" wrapText="1"/>
      <protection locked="0"/>
    </xf>
    <xf numFmtId="3" fontId="0" fillId="0" borderId="5" xfId="0" applyNumberFormat="1" applyFill="1" applyBorder="1" applyAlignment="1" applyProtection="1">
      <alignment vertical="center" wrapText="1"/>
      <protection locked="0"/>
    </xf>
    <xf numFmtId="0" fontId="11" fillId="5" borderId="15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vertical="center" wrapText="1"/>
    </xf>
    <xf numFmtId="0" fontId="18" fillId="8" borderId="22" xfId="0" applyFont="1" applyFill="1" applyBorder="1" applyAlignment="1" applyProtection="1">
      <alignment vertical="center" wrapText="1"/>
    </xf>
    <xf numFmtId="0" fontId="0" fillId="0" borderId="30" xfId="0" applyBorder="1" applyAlignment="1" applyProtection="1"/>
    <xf numFmtId="0" fontId="0" fillId="0" borderId="23" xfId="0" applyBorder="1" applyAlignment="1" applyProtection="1"/>
    <xf numFmtId="0" fontId="18" fillId="8" borderId="40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18" fillId="8" borderId="6" xfId="0" applyFont="1" applyFill="1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8" fillId="8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93" xfId="0" applyFont="1" applyFill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left" vertical="center" wrapText="1"/>
    </xf>
    <xf numFmtId="0" fontId="0" fillId="0" borderId="69" xfId="0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 wrapText="1"/>
    </xf>
    <xf numFmtId="0" fontId="18" fillId="8" borderId="84" xfId="0" applyFont="1" applyFill="1" applyBorder="1" applyAlignment="1" applyProtection="1">
      <alignment horizontal="center" vertical="center" wrapText="1"/>
    </xf>
    <xf numFmtId="0" fontId="0" fillId="0" borderId="82" xfId="0" applyBorder="1" applyAlignment="1" applyProtection="1">
      <alignment horizontal="center" vertical="center" wrapText="1"/>
    </xf>
    <xf numFmtId="0" fontId="0" fillId="0" borderId="83" xfId="0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8" fillId="8" borderId="46" xfId="0" applyFont="1" applyFill="1" applyBorder="1" applyAlignment="1" applyProtection="1">
      <alignment horizontal="left" vertical="center" wrapText="1"/>
    </xf>
    <xf numFmtId="0" fontId="18" fillId="8" borderId="25" xfId="0" applyFont="1" applyFill="1" applyBorder="1" applyAlignment="1" applyProtection="1">
      <alignment horizontal="left" vertical="center" wrapText="1"/>
    </xf>
    <xf numFmtId="0" fontId="18" fillId="8" borderId="2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8" fillId="8" borderId="84" xfId="0" applyFont="1" applyFill="1" applyBorder="1" applyAlignment="1" applyProtection="1">
      <alignment vertical="center" wrapText="1"/>
    </xf>
    <xf numFmtId="0" fontId="18" fillId="8" borderId="61" xfId="0" applyFont="1" applyFill="1" applyBorder="1" applyAlignment="1" applyProtection="1">
      <alignment vertical="center" wrapText="1"/>
    </xf>
    <xf numFmtId="0" fontId="18" fillId="8" borderId="74" xfId="0" applyFont="1" applyFill="1" applyBorder="1" applyAlignment="1" applyProtection="1">
      <alignment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17" fillId="3" borderId="72" xfId="0" applyFont="1" applyFill="1" applyBorder="1" applyAlignment="1" applyProtection="1">
      <alignment horizontal="center" vertical="center"/>
    </xf>
    <xf numFmtId="0" fontId="17" fillId="3" borderId="83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20"/>
  <sheetViews>
    <sheetView zoomScale="70" zoomScaleNormal="70" zoomScaleSheetLayoutView="75" workbookViewId="0">
      <pane xSplit="3" ySplit="5" topLeftCell="D77" activePane="bottomRight" state="frozen"/>
      <selection pane="topRight" activeCell="D1" sqref="D1"/>
      <selection pane="bottomLeft" activeCell="A6" sqref="A6"/>
      <selection pane="bottomRight" activeCell="X80" sqref="X80"/>
    </sheetView>
  </sheetViews>
  <sheetFormatPr defaultRowHeight="15.75" x14ac:dyDescent="0.25"/>
  <cols>
    <col min="1" max="1" width="13.85546875" style="221" customWidth="1"/>
    <col min="2" max="2" width="16" style="221" customWidth="1"/>
    <col min="3" max="3" width="11" style="222" customWidth="1"/>
    <col min="4" max="4" width="10.7109375" style="427" customWidth="1"/>
    <col min="5" max="9" width="9.7109375" style="221" customWidth="1"/>
    <col min="10" max="10" width="10" style="222" customWidth="1"/>
    <col min="11" max="11" width="11.85546875" style="221" customWidth="1"/>
    <col min="12" max="12" width="9.7109375" style="222" customWidth="1"/>
    <col min="13" max="13" width="10.7109375" style="428" customWidth="1"/>
    <col min="14" max="14" width="5.42578125" style="222" customWidth="1"/>
    <col min="15" max="15" width="11.42578125" style="268" customWidth="1"/>
    <col min="16" max="16" width="11.85546875" style="429" customWidth="1"/>
    <col min="17" max="20" width="9.7109375" style="221" customWidth="1"/>
    <col min="21" max="21" width="9.7109375" style="222" customWidth="1"/>
    <col min="22" max="22" width="10" style="222" customWidth="1"/>
    <col min="23" max="23" width="11.85546875" style="221" customWidth="1"/>
    <col min="24" max="24" width="11.7109375" style="428" customWidth="1"/>
    <col min="25" max="25" width="23.7109375" style="222" hidden="1" customWidth="1"/>
    <col min="26" max="26" width="11.28515625" style="268" hidden="1" customWidth="1"/>
    <col min="27" max="27" width="11.7109375" style="269" hidden="1" customWidth="1"/>
    <col min="28" max="31" width="9.7109375" style="221" hidden="1" customWidth="1"/>
    <col min="32" max="32" width="9.7109375" style="222" hidden="1" customWidth="1"/>
    <col min="33" max="33" width="10" style="222" hidden="1" customWidth="1"/>
    <col min="34" max="34" width="11.85546875" style="221" hidden="1" customWidth="1"/>
    <col min="35" max="35" width="11.85546875" style="428" hidden="1" customWidth="1"/>
    <col min="36" max="36" width="22.7109375" style="222" hidden="1" customWidth="1"/>
    <col min="37" max="37" width="10.5703125" style="268" hidden="1" customWidth="1"/>
    <col min="38" max="38" width="11.85546875" style="269" hidden="1" customWidth="1"/>
    <col min="39" max="42" width="9.7109375" style="221" hidden="1" customWidth="1"/>
    <col min="43" max="43" width="9.7109375" style="222" hidden="1" customWidth="1"/>
    <col min="44" max="44" width="10" style="222" hidden="1" customWidth="1"/>
    <col min="45" max="45" width="11.85546875" style="221" hidden="1" customWidth="1"/>
    <col min="46" max="46" width="12.28515625" style="222" hidden="1" customWidth="1"/>
    <col min="47" max="47" width="22.7109375" style="221" hidden="1" customWidth="1"/>
    <col min="48" max="48" width="10.5703125" style="268" hidden="1" customWidth="1"/>
    <col min="49" max="49" width="11.85546875" style="269" hidden="1" customWidth="1"/>
    <col min="50" max="53" width="9.7109375" style="221" hidden="1" customWidth="1"/>
    <col min="54" max="54" width="9.7109375" style="222" hidden="1" customWidth="1"/>
    <col min="55" max="55" width="10" style="222" hidden="1" customWidth="1"/>
    <col min="56" max="56" width="11.85546875" style="221" hidden="1" customWidth="1"/>
    <col min="57" max="57" width="12.28515625" style="222" hidden="1" customWidth="1"/>
    <col min="58" max="58" width="22.7109375" style="221" hidden="1" customWidth="1"/>
    <col min="59" max="59" width="10.5703125" style="268" hidden="1" customWidth="1"/>
    <col min="60" max="60" width="11.85546875" style="269" hidden="1" customWidth="1"/>
    <col min="61" max="64" width="9.7109375" style="221" hidden="1" customWidth="1"/>
    <col min="65" max="65" width="9.7109375" style="222" hidden="1" customWidth="1"/>
    <col min="66" max="66" width="10" style="222" hidden="1" customWidth="1"/>
    <col min="67" max="67" width="11.85546875" style="221" hidden="1" customWidth="1"/>
    <col min="68" max="68" width="12.28515625" style="222" hidden="1" customWidth="1"/>
    <col min="69" max="69" width="22.7109375" style="221" hidden="1" customWidth="1"/>
    <col min="70" max="70" width="10.5703125" style="268" hidden="1" customWidth="1"/>
    <col min="71" max="71" width="11.85546875" style="269" hidden="1" customWidth="1"/>
    <col min="72" max="75" width="9.7109375" style="221" hidden="1" customWidth="1"/>
    <col min="76" max="76" width="9.7109375" style="222" hidden="1" customWidth="1"/>
    <col min="77" max="77" width="10" style="222" hidden="1" customWidth="1"/>
    <col min="78" max="78" width="11.85546875" style="221" hidden="1" customWidth="1"/>
    <col min="79" max="79" width="12.28515625" style="222" hidden="1" customWidth="1"/>
    <col min="80" max="80" width="22.7109375" style="221" hidden="1" customWidth="1"/>
    <col min="81" max="81" width="10.5703125" style="268" hidden="1" customWidth="1"/>
    <col min="82" max="82" width="11.85546875" style="269" hidden="1" customWidth="1"/>
    <col min="83" max="86" width="9.7109375" style="221" hidden="1" customWidth="1"/>
    <col min="87" max="87" width="9.7109375" style="222" hidden="1" customWidth="1"/>
    <col min="88" max="88" width="10" style="222" hidden="1" customWidth="1"/>
    <col min="89" max="89" width="11.85546875" style="221" hidden="1" customWidth="1"/>
    <col min="90" max="90" width="12.28515625" style="222" hidden="1" customWidth="1"/>
    <col min="91" max="91" width="22.7109375" style="221" hidden="1" customWidth="1"/>
    <col min="92" max="92" width="10.5703125" style="268" hidden="1" customWidth="1"/>
    <col min="93" max="93" width="11.85546875" style="269" hidden="1" customWidth="1"/>
    <col min="94" max="97" width="9.7109375" style="221" hidden="1" customWidth="1"/>
    <col min="98" max="98" width="9.7109375" style="222" hidden="1" customWidth="1"/>
    <col min="99" max="99" width="10" style="222" hidden="1" customWidth="1"/>
    <col min="100" max="100" width="11.85546875" style="221" hidden="1" customWidth="1"/>
    <col min="101" max="101" width="12.28515625" style="222" hidden="1" customWidth="1"/>
    <col min="102" max="102" width="22.7109375" style="221" hidden="1" customWidth="1"/>
    <col min="103" max="103" width="10.5703125" style="268" hidden="1" customWidth="1"/>
    <col min="104" max="104" width="11.85546875" style="269" hidden="1" customWidth="1"/>
    <col min="105" max="108" width="9.7109375" style="221" hidden="1" customWidth="1"/>
    <col min="109" max="109" width="9.7109375" style="222" hidden="1" customWidth="1"/>
    <col min="110" max="110" width="10" style="222" hidden="1" customWidth="1"/>
    <col min="111" max="111" width="11.85546875" style="221" hidden="1" customWidth="1"/>
    <col min="112" max="112" width="12.28515625" style="222" hidden="1" customWidth="1"/>
    <col min="113" max="114" width="9.140625" style="221" hidden="1" customWidth="1"/>
    <col min="115" max="124" width="9.140625" style="275" hidden="1" customWidth="1"/>
    <col min="125" max="125" width="9.140625" style="276" hidden="1" customWidth="1"/>
    <col min="126" max="126" width="9.140625" style="277" hidden="1" customWidth="1"/>
    <col min="127" max="127" width="10.42578125" style="277" hidden="1" customWidth="1"/>
    <col min="128" max="128" width="9.85546875" style="277" hidden="1" customWidth="1"/>
    <col min="129" max="129" width="10.42578125" style="277" hidden="1" customWidth="1"/>
    <col min="130" max="130" width="12.140625" style="277" hidden="1" customWidth="1"/>
    <col min="131" max="131" width="12.42578125" style="277" hidden="1" customWidth="1"/>
    <col min="132" max="132" width="10.7109375" style="277" hidden="1" customWidth="1"/>
    <col min="133" max="133" width="9.140625" style="276" hidden="1" customWidth="1"/>
    <col min="134" max="134" width="14.85546875" style="276" hidden="1" customWidth="1"/>
    <col min="135" max="140" width="9.140625" style="276" hidden="1" customWidth="1"/>
    <col min="141" max="141" width="9.140625" style="221" hidden="1" customWidth="1"/>
    <col min="142" max="16384" width="9.140625" style="221"/>
  </cols>
  <sheetData>
    <row r="1" spans="1:140" ht="29.25" customHeight="1" thickBot="1" x14ac:dyDescent="0.4">
      <c r="A1" s="925" t="s">
        <v>255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7"/>
      <c r="N1" s="263"/>
      <c r="O1" s="264"/>
      <c r="P1" s="265"/>
      <c r="Q1" s="263"/>
      <c r="R1" s="263"/>
      <c r="S1" s="263"/>
      <c r="T1" s="263"/>
      <c r="U1" s="266"/>
      <c r="V1" s="221"/>
      <c r="X1" s="267"/>
      <c r="Y1" s="221"/>
      <c r="AF1" s="266"/>
      <c r="AG1" s="221"/>
      <c r="AI1" s="267"/>
      <c r="AJ1" s="221"/>
      <c r="AQ1" s="266"/>
      <c r="AR1" s="221"/>
      <c r="AT1" s="221"/>
      <c r="BB1" s="266"/>
      <c r="BC1" s="221"/>
      <c r="BE1" s="221"/>
      <c r="BM1" s="266"/>
      <c r="BN1" s="221"/>
      <c r="BP1" s="221"/>
      <c r="BX1" s="266"/>
      <c r="BY1" s="221"/>
      <c r="CA1" s="221"/>
      <c r="CI1" s="266"/>
      <c r="CJ1" s="221"/>
      <c r="CL1" s="221"/>
      <c r="CT1" s="266"/>
      <c r="CU1" s="221"/>
      <c r="CW1" s="221"/>
      <c r="DE1" s="266"/>
      <c r="DF1" s="221"/>
      <c r="DH1" s="221"/>
      <c r="DK1" s="270" t="s">
        <v>126</v>
      </c>
      <c r="DL1" s="271"/>
      <c r="DM1" s="272"/>
      <c r="DN1" s="272"/>
      <c r="DO1" s="273"/>
      <c r="DP1" s="274"/>
    </row>
    <row r="2" spans="1:140" ht="36.75" customHeight="1" thickBot="1" x14ac:dyDescent="0.3">
      <c r="A2" s="934" t="s">
        <v>122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6"/>
      <c r="N2" s="278"/>
      <c r="O2" s="279"/>
      <c r="P2" s="861" t="s">
        <v>45</v>
      </c>
      <c r="Q2" s="862"/>
      <c r="R2" s="862"/>
      <c r="S2" s="862"/>
      <c r="T2" s="862"/>
      <c r="U2" s="862"/>
      <c r="V2" s="862"/>
      <c r="W2" s="862"/>
      <c r="X2" s="863"/>
      <c r="Y2" s="280"/>
      <c r="Z2" s="279"/>
      <c r="AA2" s="861" t="s">
        <v>46</v>
      </c>
      <c r="AB2" s="862"/>
      <c r="AC2" s="862"/>
      <c r="AD2" s="862"/>
      <c r="AE2" s="862"/>
      <c r="AF2" s="862"/>
      <c r="AG2" s="862"/>
      <c r="AH2" s="862"/>
      <c r="AI2" s="863"/>
      <c r="AJ2" s="280"/>
      <c r="AK2" s="279"/>
      <c r="AL2" s="861" t="s">
        <v>47</v>
      </c>
      <c r="AM2" s="862"/>
      <c r="AN2" s="862"/>
      <c r="AO2" s="862"/>
      <c r="AP2" s="862"/>
      <c r="AQ2" s="862"/>
      <c r="AR2" s="862"/>
      <c r="AS2" s="862"/>
      <c r="AT2" s="863"/>
      <c r="AV2" s="279"/>
      <c r="AW2" s="861" t="s">
        <v>48</v>
      </c>
      <c r="AX2" s="862"/>
      <c r="AY2" s="862"/>
      <c r="AZ2" s="862"/>
      <c r="BA2" s="862"/>
      <c r="BB2" s="862"/>
      <c r="BC2" s="862"/>
      <c r="BD2" s="862"/>
      <c r="BE2" s="863"/>
      <c r="BG2" s="279"/>
      <c r="BH2" s="861" t="s">
        <v>49</v>
      </c>
      <c r="BI2" s="862"/>
      <c r="BJ2" s="862"/>
      <c r="BK2" s="862"/>
      <c r="BL2" s="862"/>
      <c r="BM2" s="862"/>
      <c r="BN2" s="862"/>
      <c r="BO2" s="862"/>
      <c r="BP2" s="863"/>
      <c r="BR2" s="279"/>
      <c r="BS2" s="861" t="s">
        <v>50</v>
      </c>
      <c r="BT2" s="862"/>
      <c r="BU2" s="862"/>
      <c r="BV2" s="862"/>
      <c r="BW2" s="862"/>
      <c r="BX2" s="862"/>
      <c r="BY2" s="862"/>
      <c r="BZ2" s="862"/>
      <c r="CA2" s="863"/>
      <c r="CC2" s="279"/>
      <c r="CD2" s="861" t="s">
        <v>51</v>
      </c>
      <c r="CE2" s="862"/>
      <c r="CF2" s="862"/>
      <c r="CG2" s="862"/>
      <c r="CH2" s="862"/>
      <c r="CI2" s="862"/>
      <c r="CJ2" s="862"/>
      <c r="CK2" s="862"/>
      <c r="CL2" s="863"/>
      <c r="CN2" s="279"/>
      <c r="CO2" s="861" t="s">
        <v>52</v>
      </c>
      <c r="CP2" s="862"/>
      <c r="CQ2" s="862"/>
      <c r="CR2" s="862"/>
      <c r="CS2" s="862"/>
      <c r="CT2" s="862"/>
      <c r="CU2" s="862"/>
      <c r="CV2" s="862"/>
      <c r="CW2" s="863"/>
      <c r="CY2" s="279"/>
      <c r="CZ2" s="861" t="s">
        <v>53</v>
      </c>
      <c r="DA2" s="862"/>
      <c r="DB2" s="862"/>
      <c r="DC2" s="862"/>
      <c r="DD2" s="862"/>
      <c r="DE2" s="862"/>
      <c r="DF2" s="862"/>
      <c r="DG2" s="862"/>
      <c r="DH2" s="863"/>
      <c r="DK2" s="275" t="s">
        <v>998</v>
      </c>
      <c r="DV2" s="866" t="s">
        <v>190</v>
      </c>
      <c r="DW2" s="891" t="s">
        <v>191</v>
      </c>
      <c r="DX2" s="892"/>
      <c r="DY2" s="892"/>
      <c r="DZ2" s="892"/>
      <c r="EA2" s="893"/>
      <c r="EB2" s="866" t="s">
        <v>192</v>
      </c>
      <c r="ED2" s="866" t="s">
        <v>190</v>
      </c>
      <c r="EE2" s="891" t="s">
        <v>191</v>
      </c>
      <c r="EF2" s="892"/>
      <c r="EG2" s="892"/>
      <c r="EH2" s="892"/>
      <c r="EI2" s="893"/>
      <c r="EJ2" s="866" t="s">
        <v>192</v>
      </c>
    </row>
    <row r="3" spans="1:140" ht="37.5" customHeight="1" thickBot="1" x14ac:dyDescent="0.3">
      <c r="A3" s="939" t="s">
        <v>121</v>
      </c>
      <c r="B3" s="940"/>
      <c r="C3" s="940"/>
      <c r="D3" s="940"/>
      <c r="E3" s="941"/>
      <c r="F3" s="941"/>
      <c r="G3" s="941"/>
      <c r="H3" s="941"/>
      <c r="I3" s="941"/>
      <c r="J3" s="941"/>
      <c r="K3" s="941"/>
      <c r="L3" s="941"/>
      <c r="M3" s="942"/>
      <c r="N3" s="281"/>
      <c r="O3" s="282"/>
      <c r="P3" s="869" t="s">
        <v>577</v>
      </c>
      <c r="Q3" s="870"/>
      <c r="R3" s="870"/>
      <c r="S3" s="870"/>
      <c r="T3" s="870"/>
      <c r="U3" s="870"/>
      <c r="V3" s="870"/>
      <c r="W3" s="870"/>
      <c r="X3" s="871"/>
      <c r="Y3" s="283"/>
      <c r="Z3" s="282"/>
      <c r="AA3" s="869" t="s">
        <v>0</v>
      </c>
      <c r="AB3" s="870"/>
      <c r="AC3" s="870"/>
      <c r="AD3" s="870"/>
      <c r="AE3" s="870"/>
      <c r="AF3" s="870"/>
      <c r="AG3" s="870"/>
      <c r="AH3" s="870"/>
      <c r="AI3" s="871"/>
      <c r="AJ3" s="283"/>
      <c r="AK3" s="282"/>
      <c r="AL3" s="869" t="s">
        <v>1</v>
      </c>
      <c r="AM3" s="870"/>
      <c r="AN3" s="870"/>
      <c r="AO3" s="870"/>
      <c r="AP3" s="870"/>
      <c r="AQ3" s="870"/>
      <c r="AR3" s="870"/>
      <c r="AS3" s="870"/>
      <c r="AT3" s="871"/>
      <c r="AV3" s="282"/>
      <c r="AW3" s="869" t="s">
        <v>737</v>
      </c>
      <c r="AX3" s="870"/>
      <c r="AY3" s="870"/>
      <c r="AZ3" s="870"/>
      <c r="BA3" s="870"/>
      <c r="BB3" s="870"/>
      <c r="BC3" s="870"/>
      <c r="BD3" s="870"/>
      <c r="BE3" s="871"/>
      <c r="BG3" s="282"/>
      <c r="BH3" s="869" t="s">
        <v>738</v>
      </c>
      <c r="BI3" s="870"/>
      <c r="BJ3" s="870"/>
      <c r="BK3" s="870"/>
      <c r="BL3" s="870"/>
      <c r="BM3" s="870"/>
      <c r="BN3" s="870"/>
      <c r="BO3" s="870"/>
      <c r="BP3" s="871"/>
      <c r="BR3" s="282"/>
      <c r="BS3" s="869" t="s">
        <v>739</v>
      </c>
      <c r="BT3" s="870"/>
      <c r="BU3" s="870"/>
      <c r="BV3" s="870"/>
      <c r="BW3" s="870"/>
      <c r="BX3" s="870"/>
      <c r="BY3" s="870"/>
      <c r="BZ3" s="870"/>
      <c r="CA3" s="871"/>
      <c r="CC3" s="282"/>
      <c r="CD3" s="869" t="s">
        <v>740</v>
      </c>
      <c r="CE3" s="870"/>
      <c r="CF3" s="870"/>
      <c r="CG3" s="870"/>
      <c r="CH3" s="870"/>
      <c r="CI3" s="870"/>
      <c r="CJ3" s="870"/>
      <c r="CK3" s="870"/>
      <c r="CL3" s="871"/>
      <c r="CN3" s="282"/>
      <c r="CO3" s="869" t="s">
        <v>741</v>
      </c>
      <c r="CP3" s="870"/>
      <c r="CQ3" s="870"/>
      <c r="CR3" s="870"/>
      <c r="CS3" s="870"/>
      <c r="CT3" s="870"/>
      <c r="CU3" s="870"/>
      <c r="CV3" s="870"/>
      <c r="CW3" s="871"/>
      <c r="CY3" s="282"/>
      <c r="CZ3" s="869" t="s">
        <v>742</v>
      </c>
      <c r="DA3" s="870"/>
      <c r="DB3" s="870"/>
      <c r="DC3" s="870"/>
      <c r="DD3" s="870"/>
      <c r="DE3" s="870"/>
      <c r="DF3" s="870"/>
      <c r="DG3" s="870"/>
      <c r="DH3" s="871"/>
      <c r="DK3" s="284">
        <v>2015</v>
      </c>
      <c r="DL3" s="284">
        <v>2016</v>
      </c>
      <c r="DM3" s="284">
        <v>2017</v>
      </c>
      <c r="DN3" s="284">
        <v>2018</v>
      </c>
      <c r="DO3" s="284">
        <v>2019</v>
      </c>
      <c r="DP3" s="284">
        <v>2020</v>
      </c>
      <c r="DQ3" s="284">
        <v>2021</v>
      </c>
      <c r="DR3" s="284">
        <v>2022</v>
      </c>
      <c r="DS3" s="284">
        <v>2023</v>
      </c>
      <c r="DT3" s="275" t="s">
        <v>999</v>
      </c>
      <c r="DV3" s="868"/>
      <c r="DW3" s="285" t="s">
        <v>193</v>
      </c>
      <c r="DX3" s="285" t="s">
        <v>194</v>
      </c>
      <c r="DY3" s="285" t="s">
        <v>195</v>
      </c>
      <c r="DZ3" s="285" t="s">
        <v>196</v>
      </c>
      <c r="EA3" s="285" t="s">
        <v>82</v>
      </c>
      <c r="EB3" s="868"/>
      <c r="ED3" s="867"/>
      <c r="EE3" s="286" t="s">
        <v>193</v>
      </c>
      <c r="EF3" s="286" t="s">
        <v>194</v>
      </c>
      <c r="EG3" s="286" t="s">
        <v>195</v>
      </c>
      <c r="EH3" s="286" t="s">
        <v>196</v>
      </c>
      <c r="EI3" s="286" t="s">
        <v>82</v>
      </c>
      <c r="EJ3" s="867"/>
    </row>
    <row r="4" spans="1:140" ht="31.5" customHeight="1" x14ac:dyDescent="0.25">
      <c r="A4" s="937" t="s">
        <v>152</v>
      </c>
      <c r="B4" s="956" t="s">
        <v>686</v>
      </c>
      <c r="C4" s="952" t="s">
        <v>575</v>
      </c>
      <c r="D4" s="931" t="s">
        <v>576</v>
      </c>
      <c r="E4" s="951" t="s">
        <v>4</v>
      </c>
      <c r="F4" s="835"/>
      <c r="G4" s="835"/>
      <c r="H4" s="835"/>
      <c r="I4" s="835"/>
      <c r="J4" s="946" t="s">
        <v>5</v>
      </c>
      <c r="K4" s="937" t="s">
        <v>153</v>
      </c>
      <c r="L4" s="944" t="s">
        <v>914</v>
      </c>
      <c r="M4" s="948" t="s">
        <v>915</v>
      </c>
      <c r="N4" s="986"/>
      <c r="O4" s="888" t="s">
        <v>125</v>
      </c>
      <c r="P4" s="287" t="s">
        <v>2</v>
      </c>
      <c r="Q4" s="900" t="s">
        <v>191</v>
      </c>
      <c r="R4" s="901"/>
      <c r="S4" s="901"/>
      <c r="T4" s="901"/>
      <c r="U4" s="901"/>
      <c r="V4" s="902" t="s">
        <v>192</v>
      </c>
      <c r="W4" s="906" t="s">
        <v>153</v>
      </c>
      <c r="X4" s="904" t="s">
        <v>915</v>
      </c>
      <c r="Y4" s="858"/>
      <c r="Z4" s="883" t="s">
        <v>455</v>
      </c>
      <c r="AA4" s="288" t="s">
        <v>687</v>
      </c>
      <c r="AB4" s="834" t="s">
        <v>191</v>
      </c>
      <c r="AC4" s="835"/>
      <c r="AD4" s="835"/>
      <c r="AE4" s="835"/>
      <c r="AF4" s="835"/>
      <c r="AG4" s="874" t="s">
        <v>192</v>
      </c>
      <c r="AH4" s="864" t="s">
        <v>153</v>
      </c>
      <c r="AI4" s="889" t="s">
        <v>915</v>
      </c>
      <c r="AJ4" s="858"/>
      <c r="AK4" s="883" t="s">
        <v>456</v>
      </c>
      <c r="AL4" s="288" t="s">
        <v>687</v>
      </c>
      <c r="AM4" s="834" t="s">
        <v>191</v>
      </c>
      <c r="AN4" s="835"/>
      <c r="AO4" s="835"/>
      <c r="AP4" s="835"/>
      <c r="AQ4" s="835"/>
      <c r="AR4" s="874" t="s">
        <v>192</v>
      </c>
      <c r="AS4" s="864" t="s">
        <v>153</v>
      </c>
      <c r="AT4" s="878" t="s">
        <v>915</v>
      </c>
      <c r="AV4" s="883" t="s">
        <v>457</v>
      </c>
      <c r="AW4" s="288" t="s">
        <v>687</v>
      </c>
      <c r="AX4" s="834" t="s">
        <v>191</v>
      </c>
      <c r="AY4" s="835"/>
      <c r="AZ4" s="835"/>
      <c r="BA4" s="835"/>
      <c r="BB4" s="835"/>
      <c r="BC4" s="894" t="s">
        <v>192</v>
      </c>
      <c r="BD4" s="864" t="s">
        <v>153</v>
      </c>
      <c r="BE4" s="878" t="s">
        <v>915</v>
      </c>
      <c r="BG4" s="883" t="s">
        <v>459</v>
      </c>
      <c r="BH4" s="288" t="s">
        <v>687</v>
      </c>
      <c r="BI4" s="834" t="s">
        <v>191</v>
      </c>
      <c r="BJ4" s="835"/>
      <c r="BK4" s="835"/>
      <c r="BL4" s="835"/>
      <c r="BM4" s="835"/>
      <c r="BN4" s="874" t="s">
        <v>192</v>
      </c>
      <c r="BO4" s="864" t="s">
        <v>153</v>
      </c>
      <c r="BP4" s="878" t="s">
        <v>915</v>
      </c>
      <c r="BR4" s="883" t="s">
        <v>461</v>
      </c>
      <c r="BS4" s="288" t="s">
        <v>687</v>
      </c>
      <c r="BT4" s="834" t="s">
        <v>191</v>
      </c>
      <c r="BU4" s="835"/>
      <c r="BV4" s="835"/>
      <c r="BW4" s="835"/>
      <c r="BX4" s="835"/>
      <c r="BY4" s="874" t="s">
        <v>192</v>
      </c>
      <c r="BZ4" s="864" t="s">
        <v>153</v>
      </c>
      <c r="CA4" s="878" t="s">
        <v>915</v>
      </c>
      <c r="CC4" s="883" t="s">
        <v>463</v>
      </c>
      <c r="CD4" s="288" t="s">
        <v>687</v>
      </c>
      <c r="CE4" s="834" t="s">
        <v>191</v>
      </c>
      <c r="CF4" s="835"/>
      <c r="CG4" s="835"/>
      <c r="CH4" s="835"/>
      <c r="CI4" s="835"/>
      <c r="CJ4" s="874" t="s">
        <v>192</v>
      </c>
      <c r="CK4" s="864" t="s">
        <v>153</v>
      </c>
      <c r="CL4" s="878" t="s">
        <v>915</v>
      </c>
      <c r="CN4" s="883" t="s">
        <v>465</v>
      </c>
      <c r="CO4" s="288" t="s">
        <v>687</v>
      </c>
      <c r="CP4" s="834" t="s">
        <v>191</v>
      </c>
      <c r="CQ4" s="835"/>
      <c r="CR4" s="835"/>
      <c r="CS4" s="835"/>
      <c r="CT4" s="835"/>
      <c r="CU4" s="874" t="s">
        <v>192</v>
      </c>
      <c r="CV4" s="864" t="s">
        <v>153</v>
      </c>
      <c r="CW4" s="878" t="s">
        <v>915</v>
      </c>
      <c r="CY4" s="883" t="s">
        <v>467</v>
      </c>
      <c r="CZ4" s="288" t="s">
        <v>687</v>
      </c>
      <c r="DA4" s="834" t="s">
        <v>191</v>
      </c>
      <c r="DB4" s="835"/>
      <c r="DC4" s="835"/>
      <c r="DD4" s="835"/>
      <c r="DE4" s="835"/>
      <c r="DF4" s="874" t="s">
        <v>192</v>
      </c>
      <c r="DG4" s="864" t="s">
        <v>153</v>
      </c>
      <c r="DH4" s="878" t="s">
        <v>915</v>
      </c>
      <c r="EC4" s="289" t="s">
        <v>241</v>
      </c>
      <c r="ED4" s="290">
        <f t="shared" ref="ED4:EJ4" si="0">SUM(DV6:DV42)</f>
        <v>292000</v>
      </c>
      <c r="EE4" s="290">
        <f t="shared" si="0"/>
        <v>90800</v>
      </c>
      <c r="EF4" s="290">
        <f t="shared" si="0"/>
        <v>68800</v>
      </c>
      <c r="EG4" s="290">
        <f t="shared" si="0"/>
        <v>750</v>
      </c>
      <c r="EH4" s="290">
        <f t="shared" si="0"/>
        <v>17850</v>
      </c>
      <c r="EI4" s="290">
        <f t="shared" si="0"/>
        <v>178200</v>
      </c>
      <c r="EJ4" s="290">
        <f t="shared" si="0"/>
        <v>113800</v>
      </c>
    </row>
    <row r="5" spans="1:140" ht="48" customHeight="1" thickBot="1" x14ac:dyDescent="0.3">
      <c r="A5" s="907"/>
      <c r="B5" s="957"/>
      <c r="C5" s="953"/>
      <c r="D5" s="932"/>
      <c r="E5" s="291" t="s">
        <v>193</v>
      </c>
      <c r="F5" s="292" t="s">
        <v>194</v>
      </c>
      <c r="G5" s="292" t="s">
        <v>195</v>
      </c>
      <c r="H5" s="292" t="s">
        <v>911</v>
      </c>
      <c r="I5" s="292" t="s">
        <v>82</v>
      </c>
      <c r="J5" s="947"/>
      <c r="K5" s="943"/>
      <c r="L5" s="945"/>
      <c r="M5" s="949"/>
      <c r="N5" s="987"/>
      <c r="O5" s="884"/>
      <c r="P5" s="293" t="s">
        <v>912</v>
      </c>
      <c r="Q5" s="294" t="s">
        <v>193</v>
      </c>
      <c r="R5" s="292" t="s">
        <v>194</v>
      </c>
      <c r="S5" s="292" t="s">
        <v>195</v>
      </c>
      <c r="T5" s="292" t="s">
        <v>911</v>
      </c>
      <c r="U5" s="292" t="s">
        <v>82</v>
      </c>
      <c r="V5" s="903"/>
      <c r="W5" s="907"/>
      <c r="X5" s="905"/>
      <c r="Y5" s="858"/>
      <c r="Z5" s="884"/>
      <c r="AA5" s="293" t="s">
        <v>916</v>
      </c>
      <c r="AB5" s="294" t="s">
        <v>193</v>
      </c>
      <c r="AC5" s="292" t="s">
        <v>194</v>
      </c>
      <c r="AD5" s="292" t="s">
        <v>195</v>
      </c>
      <c r="AE5" s="292" t="s">
        <v>911</v>
      </c>
      <c r="AF5" s="292" t="s">
        <v>82</v>
      </c>
      <c r="AG5" s="875"/>
      <c r="AH5" s="865"/>
      <c r="AI5" s="890"/>
      <c r="AJ5" s="858"/>
      <c r="AK5" s="884"/>
      <c r="AL5" s="293" t="s">
        <v>917</v>
      </c>
      <c r="AM5" s="294" t="s">
        <v>193</v>
      </c>
      <c r="AN5" s="292" t="s">
        <v>194</v>
      </c>
      <c r="AO5" s="292" t="s">
        <v>195</v>
      </c>
      <c r="AP5" s="292" t="s">
        <v>911</v>
      </c>
      <c r="AQ5" s="292" t="s">
        <v>82</v>
      </c>
      <c r="AR5" s="875"/>
      <c r="AS5" s="865"/>
      <c r="AT5" s="879"/>
      <c r="AV5" s="884"/>
      <c r="AW5" s="293" t="s">
        <v>458</v>
      </c>
      <c r="AX5" s="294" t="s">
        <v>193</v>
      </c>
      <c r="AY5" s="292" t="s">
        <v>194</v>
      </c>
      <c r="AZ5" s="292" t="s">
        <v>195</v>
      </c>
      <c r="BA5" s="292" t="s">
        <v>911</v>
      </c>
      <c r="BB5" s="292" t="s">
        <v>82</v>
      </c>
      <c r="BC5" s="895"/>
      <c r="BD5" s="865"/>
      <c r="BE5" s="879"/>
      <c r="BG5" s="884"/>
      <c r="BH5" s="293" t="s">
        <v>460</v>
      </c>
      <c r="BI5" s="294" t="s">
        <v>193</v>
      </c>
      <c r="BJ5" s="292" t="s">
        <v>194</v>
      </c>
      <c r="BK5" s="292" t="s">
        <v>195</v>
      </c>
      <c r="BL5" s="292" t="s">
        <v>911</v>
      </c>
      <c r="BM5" s="292" t="s">
        <v>82</v>
      </c>
      <c r="BN5" s="875"/>
      <c r="BO5" s="865"/>
      <c r="BP5" s="879"/>
      <c r="BR5" s="884"/>
      <c r="BS5" s="293" t="s">
        <v>462</v>
      </c>
      <c r="BT5" s="294" t="s">
        <v>193</v>
      </c>
      <c r="BU5" s="292" t="s">
        <v>194</v>
      </c>
      <c r="BV5" s="292" t="s">
        <v>195</v>
      </c>
      <c r="BW5" s="292" t="s">
        <v>911</v>
      </c>
      <c r="BX5" s="292" t="s">
        <v>82</v>
      </c>
      <c r="BY5" s="875"/>
      <c r="BZ5" s="865"/>
      <c r="CA5" s="879"/>
      <c r="CC5" s="884"/>
      <c r="CD5" s="293" t="s">
        <v>464</v>
      </c>
      <c r="CE5" s="294" t="s">
        <v>193</v>
      </c>
      <c r="CF5" s="292" t="s">
        <v>194</v>
      </c>
      <c r="CG5" s="292" t="s">
        <v>195</v>
      </c>
      <c r="CH5" s="292" t="s">
        <v>911</v>
      </c>
      <c r="CI5" s="292" t="s">
        <v>82</v>
      </c>
      <c r="CJ5" s="875"/>
      <c r="CK5" s="865"/>
      <c r="CL5" s="879"/>
      <c r="CN5" s="884"/>
      <c r="CO5" s="293" t="s">
        <v>466</v>
      </c>
      <c r="CP5" s="294" t="s">
        <v>193</v>
      </c>
      <c r="CQ5" s="292" t="s">
        <v>194</v>
      </c>
      <c r="CR5" s="292" t="s">
        <v>195</v>
      </c>
      <c r="CS5" s="292" t="s">
        <v>911</v>
      </c>
      <c r="CT5" s="292" t="s">
        <v>82</v>
      </c>
      <c r="CU5" s="875"/>
      <c r="CV5" s="865"/>
      <c r="CW5" s="879"/>
      <c r="CY5" s="884"/>
      <c r="CZ5" s="293" t="s">
        <v>468</v>
      </c>
      <c r="DA5" s="294" t="s">
        <v>193</v>
      </c>
      <c r="DB5" s="292" t="s">
        <v>194</v>
      </c>
      <c r="DC5" s="292" t="s">
        <v>195</v>
      </c>
      <c r="DD5" s="292" t="s">
        <v>911</v>
      </c>
      <c r="DE5" s="292" t="s">
        <v>82</v>
      </c>
      <c r="DF5" s="875"/>
      <c r="DG5" s="865"/>
      <c r="DH5" s="879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6"/>
      <c r="DV5" s="295"/>
      <c r="DW5" s="297"/>
      <c r="DX5" s="297"/>
      <c r="DY5" s="297"/>
      <c r="DZ5" s="297"/>
      <c r="EA5" s="297"/>
      <c r="EB5" s="297"/>
      <c r="EC5" s="296"/>
      <c r="ED5" s="296"/>
      <c r="EE5" s="296"/>
      <c r="EF5" s="296"/>
      <c r="EG5" s="296"/>
      <c r="EH5" s="296"/>
      <c r="EI5" s="296"/>
      <c r="EJ5" s="296"/>
    </row>
    <row r="6" spans="1:140" ht="40.5" customHeight="1" thickBot="1" x14ac:dyDescent="0.3">
      <c r="A6" s="954" t="s">
        <v>6</v>
      </c>
      <c r="B6" s="955"/>
      <c r="C6" s="298">
        <f t="shared" ref="C6:J6" si="1">C8+C48+C62+C74</f>
        <v>710600</v>
      </c>
      <c r="D6" s="299">
        <f t="shared" si="1"/>
        <v>374493.09</v>
      </c>
      <c r="E6" s="299">
        <f t="shared" si="1"/>
        <v>0</v>
      </c>
      <c r="F6" s="299">
        <f t="shared" si="1"/>
        <v>1000</v>
      </c>
      <c r="G6" s="299">
        <f t="shared" si="1"/>
        <v>0</v>
      </c>
      <c r="H6" s="299">
        <f t="shared" si="1"/>
        <v>104093.09000000003</v>
      </c>
      <c r="I6" s="299">
        <f t="shared" si="1"/>
        <v>105093.09000000003</v>
      </c>
      <c r="J6" s="299">
        <f t="shared" si="1"/>
        <v>269400</v>
      </c>
      <c r="K6" s="988"/>
      <c r="L6" s="989"/>
      <c r="M6" s="990"/>
      <c r="N6" s="283"/>
      <c r="O6" s="300">
        <f t="shared" ref="O6:V6" si="2">O8+O48+O62+O74</f>
        <v>137300</v>
      </c>
      <c r="P6" s="299">
        <f t="shared" si="2"/>
        <v>374493.09</v>
      </c>
      <c r="Q6" s="299">
        <f t="shared" si="2"/>
        <v>0</v>
      </c>
      <c r="R6" s="299">
        <f t="shared" si="2"/>
        <v>1000</v>
      </c>
      <c r="S6" s="299">
        <f t="shared" si="2"/>
        <v>0</v>
      </c>
      <c r="T6" s="299">
        <f t="shared" si="2"/>
        <v>104093.09000000003</v>
      </c>
      <c r="U6" s="299">
        <f t="shared" si="2"/>
        <v>105093.09000000003</v>
      </c>
      <c r="V6" s="299">
        <f t="shared" si="2"/>
        <v>269400</v>
      </c>
      <c r="W6" s="301"/>
      <c r="X6" s="302"/>
      <c r="Y6" s="283"/>
      <c r="Z6" s="300">
        <f t="shared" ref="Z6:AG6" si="3">Z8+Z48+Z62+Z74</f>
        <v>348600</v>
      </c>
      <c r="AA6" s="303">
        <f t="shared" si="3"/>
        <v>0</v>
      </c>
      <c r="AB6" s="303">
        <f t="shared" si="3"/>
        <v>0</v>
      </c>
      <c r="AC6" s="303">
        <f t="shared" si="3"/>
        <v>0</v>
      </c>
      <c r="AD6" s="303">
        <f t="shared" si="3"/>
        <v>0</v>
      </c>
      <c r="AE6" s="303">
        <f t="shared" si="3"/>
        <v>0</v>
      </c>
      <c r="AF6" s="299">
        <f t="shared" si="3"/>
        <v>0</v>
      </c>
      <c r="AG6" s="303">
        <f t="shared" si="3"/>
        <v>0</v>
      </c>
      <c r="AH6" s="304"/>
      <c r="AI6" s="305"/>
      <c r="AJ6" s="283"/>
      <c r="AK6" s="300">
        <f t="shared" ref="AK6:AR6" si="4">AK8+AK48+AK62+AK74</f>
        <v>224700</v>
      </c>
      <c r="AL6" s="303">
        <f t="shared" si="4"/>
        <v>0</v>
      </c>
      <c r="AM6" s="303">
        <f t="shared" si="4"/>
        <v>0</v>
      </c>
      <c r="AN6" s="303">
        <f t="shared" si="4"/>
        <v>0</v>
      </c>
      <c r="AO6" s="303">
        <f t="shared" si="4"/>
        <v>0</v>
      </c>
      <c r="AP6" s="303">
        <f t="shared" si="4"/>
        <v>0</v>
      </c>
      <c r="AQ6" s="299">
        <f t="shared" si="4"/>
        <v>0</v>
      </c>
      <c r="AR6" s="303">
        <f t="shared" si="4"/>
        <v>0</v>
      </c>
      <c r="AS6" s="304"/>
      <c r="AT6" s="306"/>
      <c r="AV6" s="300">
        <f t="shared" ref="AV6:BC6" si="5">AV8+AV48+AV62+AV74</f>
        <v>0</v>
      </c>
      <c r="AW6" s="303">
        <f t="shared" si="5"/>
        <v>0</v>
      </c>
      <c r="AX6" s="303">
        <f t="shared" si="5"/>
        <v>0</v>
      </c>
      <c r="AY6" s="303">
        <f t="shared" si="5"/>
        <v>0</v>
      </c>
      <c r="AZ6" s="303">
        <f t="shared" si="5"/>
        <v>0</v>
      </c>
      <c r="BA6" s="303">
        <f t="shared" si="5"/>
        <v>0</v>
      </c>
      <c r="BB6" s="299">
        <f t="shared" si="5"/>
        <v>0</v>
      </c>
      <c r="BC6" s="303">
        <f t="shared" si="5"/>
        <v>0</v>
      </c>
      <c r="BD6" s="304"/>
      <c r="BE6" s="306"/>
      <c r="BG6" s="300">
        <f t="shared" ref="BG6:BN6" si="6">BG8+BG48+BG62+BG74</f>
        <v>0</v>
      </c>
      <c r="BH6" s="303">
        <f t="shared" si="6"/>
        <v>0</v>
      </c>
      <c r="BI6" s="303">
        <f t="shared" si="6"/>
        <v>0</v>
      </c>
      <c r="BJ6" s="303">
        <f t="shared" si="6"/>
        <v>0</v>
      </c>
      <c r="BK6" s="303">
        <f t="shared" si="6"/>
        <v>0</v>
      </c>
      <c r="BL6" s="303">
        <f t="shared" si="6"/>
        <v>0</v>
      </c>
      <c r="BM6" s="299">
        <f t="shared" si="6"/>
        <v>0</v>
      </c>
      <c r="BN6" s="303">
        <f t="shared" si="6"/>
        <v>0</v>
      </c>
      <c r="BO6" s="304"/>
      <c r="BP6" s="306"/>
      <c r="BR6" s="300">
        <f t="shared" ref="BR6:BY6" si="7">BR8+BR48+BR62+BR74</f>
        <v>0</v>
      </c>
      <c r="BS6" s="303">
        <f t="shared" si="7"/>
        <v>0</v>
      </c>
      <c r="BT6" s="303">
        <f t="shared" si="7"/>
        <v>0</v>
      </c>
      <c r="BU6" s="303">
        <f t="shared" si="7"/>
        <v>0</v>
      </c>
      <c r="BV6" s="303">
        <f t="shared" si="7"/>
        <v>0</v>
      </c>
      <c r="BW6" s="303">
        <f t="shared" si="7"/>
        <v>0</v>
      </c>
      <c r="BX6" s="299">
        <f t="shared" si="7"/>
        <v>0</v>
      </c>
      <c r="BY6" s="303">
        <f t="shared" si="7"/>
        <v>0</v>
      </c>
      <c r="BZ6" s="304"/>
      <c r="CA6" s="306"/>
      <c r="CC6" s="300">
        <f t="shared" ref="CC6:CJ6" si="8">CC8+CC48+CC62+CC74</f>
        <v>0</v>
      </c>
      <c r="CD6" s="303">
        <f t="shared" si="8"/>
        <v>0</v>
      </c>
      <c r="CE6" s="303">
        <f t="shared" si="8"/>
        <v>0</v>
      </c>
      <c r="CF6" s="303">
        <f t="shared" si="8"/>
        <v>0</v>
      </c>
      <c r="CG6" s="303">
        <f t="shared" si="8"/>
        <v>0</v>
      </c>
      <c r="CH6" s="303">
        <f t="shared" si="8"/>
        <v>0</v>
      </c>
      <c r="CI6" s="299">
        <f t="shared" si="8"/>
        <v>0</v>
      </c>
      <c r="CJ6" s="303">
        <f t="shared" si="8"/>
        <v>0</v>
      </c>
      <c r="CK6" s="304"/>
      <c r="CL6" s="306"/>
      <c r="CN6" s="300">
        <f t="shared" ref="CN6:CU6" si="9">CN8+CN48+CN62+CN74</f>
        <v>0</v>
      </c>
      <c r="CO6" s="303">
        <f t="shared" si="9"/>
        <v>0</v>
      </c>
      <c r="CP6" s="303">
        <f t="shared" si="9"/>
        <v>0</v>
      </c>
      <c r="CQ6" s="303">
        <f t="shared" si="9"/>
        <v>0</v>
      </c>
      <c r="CR6" s="303">
        <f t="shared" si="9"/>
        <v>0</v>
      </c>
      <c r="CS6" s="303">
        <f t="shared" si="9"/>
        <v>0</v>
      </c>
      <c r="CT6" s="299">
        <f t="shared" si="9"/>
        <v>0</v>
      </c>
      <c r="CU6" s="303">
        <f t="shared" si="9"/>
        <v>0</v>
      </c>
      <c r="CV6" s="304"/>
      <c r="CW6" s="306"/>
      <c r="CY6" s="300">
        <f t="shared" ref="CY6:DF6" si="10">CY8+CY48+CY62+CY74</f>
        <v>0</v>
      </c>
      <c r="CZ6" s="303">
        <f t="shared" si="10"/>
        <v>0</v>
      </c>
      <c r="DA6" s="303">
        <f t="shared" si="10"/>
        <v>0</v>
      </c>
      <c r="DB6" s="303">
        <f t="shared" si="10"/>
        <v>0</v>
      </c>
      <c r="DC6" s="303">
        <f t="shared" si="10"/>
        <v>0</v>
      </c>
      <c r="DD6" s="303">
        <f t="shared" si="10"/>
        <v>0</v>
      </c>
      <c r="DE6" s="299">
        <f t="shared" si="10"/>
        <v>0</v>
      </c>
      <c r="DF6" s="303">
        <f t="shared" si="10"/>
        <v>0</v>
      </c>
      <c r="DG6" s="304"/>
      <c r="DH6" s="306"/>
      <c r="DK6" s="275">
        <v>0</v>
      </c>
      <c r="DL6" s="275">
        <v>0</v>
      </c>
      <c r="DM6" s="275">
        <v>0</v>
      </c>
      <c r="DN6" s="275">
        <v>0</v>
      </c>
      <c r="DO6" s="275">
        <v>0</v>
      </c>
      <c r="DP6" s="275">
        <v>0</v>
      </c>
      <c r="DQ6" s="275">
        <v>0</v>
      </c>
      <c r="DR6" s="275">
        <v>0</v>
      </c>
      <c r="DS6" s="275">
        <v>0</v>
      </c>
      <c r="DT6" s="275">
        <f>SUM(DK6:DS6)</f>
        <v>0</v>
      </c>
      <c r="DV6" s="307">
        <f t="shared" ref="DV6:DV15" si="11">DW6+DX6+DY6+DZ6+EB6</f>
        <v>0</v>
      </c>
      <c r="DW6" s="308">
        <v>0</v>
      </c>
      <c r="DX6" s="308">
        <v>0</v>
      </c>
      <c r="DY6" s="308">
        <v>0</v>
      </c>
      <c r="DZ6" s="308">
        <v>0</v>
      </c>
      <c r="EA6" s="308">
        <f>SUM(DW6:DZ6)</f>
        <v>0</v>
      </c>
      <c r="EB6" s="308">
        <v>0</v>
      </c>
    </row>
    <row r="7" spans="1:140" ht="35.25" customHeight="1" thickBot="1" x14ac:dyDescent="0.3">
      <c r="A7" s="996" t="s">
        <v>128</v>
      </c>
      <c r="B7" s="984"/>
      <c r="C7" s="983"/>
      <c r="D7" s="983"/>
      <c r="E7" s="984"/>
      <c r="F7" s="984"/>
      <c r="G7" s="984"/>
      <c r="H7" s="984"/>
      <c r="I7" s="984"/>
      <c r="J7" s="984"/>
      <c r="K7" s="997"/>
      <c r="L7" s="997"/>
      <c r="M7" s="998"/>
      <c r="N7" s="309"/>
      <c r="O7" s="788" t="s">
        <v>151</v>
      </c>
      <c r="P7" s="872"/>
      <c r="Q7" s="872"/>
      <c r="R7" s="872"/>
      <c r="S7" s="872"/>
      <c r="T7" s="872"/>
      <c r="U7" s="872"/>
      <c r="V7" s="872"/>
      <c r="W7" s="872"/>
      <c r="X7" s="873"/>
      <c r="Y7" s="310"/>
      <c r="Z7" s="788" t="s">
        <v>151</v>
      </c>
      <c r="AA7" s="872"/>
      <c r="AB7" s="872"/>
      <c r="AC7" s="872"/>
      <c r="AD7" s="872"/>
      <c r="AE7" s="872"/>
      <c r="AF7" s="872"/>
      <c r="AG7" s="872"/>
      <c r="AH7" s="872"/>
      <c r="AI7" s="873"/>
      <c r="AJ7" s="310"/>
      <c r="AK7" s="788" t="s">
        <v>151</v>
      </c>
      <c r="AL7" s="872"/>
      <c r="AM7" s="872"/>
      <c r="AN7" s="872"/>
      <c r="AO7" s="872"/>
      <c r="AP7" s="872"/>
      <c r="AQ7" s="872"/>
      <c r="AR7" s="872"/>
      <c r="AS7" s="872"/>
      <c r="AT7" s="873"/>
      <c r="AV7" s="788" t="s">
        <v>151</v>
      </c>
      <c r="AW7" s="872"/>
      <c r="AX7" s="872"/>
      <c r="AY7" s="872"/>
      <c r="AZ7" s="872"/>
      <c r="BA7" s="872"/>
      <c r="BB7" s="872"/>
      <c r="BC7" s="872"/>
      <c r="BD7" s="872"/>
      <c r="BE7" s="873"/>
      <c r="BG7" s="788" t="s">
        <v>151</v>
      </c>
      <c r="BH7" s="872"/>
      <c r="BI7" s="872"/>
      <c r="BJ7" s="872"/>
      <c r="BK7" s="872"/>
      <c r="BL7" s="872"/>
      <c r="BM7" s="872"/>
      <c r="BN7" s="872"/>
      <c r="BO7" s="872"/>
      <c r="BP7" s="873"/>
      <c r="BR7" s="788" t="s">
        <v>151</v>
      </c>
      <c r="BS7" s="872"/>
      <c r="BT7" s="872"/>
      <c r="BU7" s="872"/>
      <c r="BV7" s="872"/>
      <c r="BW7" s="872"/>
      <c r="BX7" s="872"/>
      <c r="BY7" s="872"/>
      <c r="BZ7" s="872"/>
      <c r="CA7" s="873"/>
      <c r="CC7" s="788" t="s">
        <v>151</v>
      </c>
      <c r="CD7" s="872"/>
      <c r="CE7" s="872"/>
      <c r="CF7" s="872"/>
      <c r="CG7" s="872"/>
      <c r="CH7" s="872"/>
      <c r="CI7" s="872"/>
      <c r="CJ7" s="872"/>
      <c r="CK7" s="872"/>
      <c r="CL7" s="873"/>
      <c r="CN7" s="788" t="s">
        <v>151</v>
      </c>
      <c r="CO7" s="872"/>
      <c r="CP7" s="872"/>
      <c r="CQ7" s="872"/>
      <c r="CR7" s="872"/>
      <c r="CS7" s="872"/>
      <c r="CT7" s="872"/>
      <c r="CU7" s="872"/>
      <c r="CV7" s="872"/>
      <c r="CW7" s="873"/>
      <c r="CY7" s="788" t="s">
        <v>151</v>
      </c>
      <c r="CZ7" s="872"/>
      <c r="DA7" s="872"/>
      <c r="DB7" s="872"/>
      <c r="DC7" s="872"/>
      <c r="DD7" s="872"/>
      <c r="DE7" s="872"/>
      <c r="DF7" s="872"/>
      <c r="DG7" s="872"/>
      <c r="DH7" s="873"/>
      <c r="DT7" s="275">
        <f t="shared" ref="DT7:DT44" si="12">SUM(DK7:DS7)</f>
        <v>0</v>
      </c>
      <c r="DV7" s="307">
        <f t="shared" si="11"/>
        <v>0</v>
      </c>
      <c r="DW7" s="307"/>
      <c r="DX7" s="307"/>
      <c r="DY7" s="307"/>
      <c r="DZ7" s="307"/>
      <c r="EA7" s="308">
        <f t="shared" ref="EA7:EA69" si="13">SUM(DW7:DZ7)</f>
        <v>0</v>
      </c>
      <c r="EB7" s="307"/>
      <c r="EC7" s="311"/>
    </row>
    <row r="8" spans="1:140" s="330" customFormat="1" ht="25.5" customHeight="1" thickBot="1" x14ac:dyDescent="0.3">
      <c r="A8" s="312" t="s">
        <v>3</v>
      </c>
      <c r="B8" s="313"/>
      <c r="C8" s="314">
        <f t="shared" ref="C8:J8" si="14">SUM(C10:C46)</f>
        <v>292000</v>
      </c>
      <c r="D8" s="315">
        <f t="shared" si="14"/>
        <v>34460</v>
      </c>
      <c r="E8" s="315">
        <f t="shared" si="14"/>
        <v>0</v>
      </c>
      <c r="F8" s="315">
        <f t="shared" si="14"/>
        <v>1000</v>
      </c>
      <c r="G8" s="315">
        <f t="shared" si="14"/>
        <v>0</v>
      </c>
      <c r="H8" s="315">
        <f t="shared" si="14"/>
        <v>14060</v>
      </c>
      <c r="I8" s="315">
        <f t="shared" si="14"/>
        <v>15060</v>
      </c>
      <c r="J8" s="315">
        <f t="shared" si="14"/>
        <v>19400</v>
      </c>
      <c r="K8" s="316"/>
      <c r="L8" s="317"/>
      <c r="M8" s="318"/>
      <c r="N8" s="319"/>
      <c r="O8" s="320">
        <f t="shared" ref="O8:V8" si="15">SUM(O10:O46)</f>
        <v>15000</v>
      </c>
      <c r="P8" s="321">
        <f t="shared" si="15"/>
        <v>34460</v>
      </c>
      <c r="Q8" s="321">
        <f t="shared" si="15"/>
        <v>0</v>
      </c>
      <c r="R8" s="321">
        <f t="shared" si="15"/>
        <v>1000</v>
      </c>
      <c r="S8" s="321">
        <f t="shared" si="15"/>
        <v>0</v>
      </c>
      <c r="T8" s="321">
        <f t="shared" si="15"/>
        <v>14060</v>
      </c>
      <c r="U8" s="321">
        <f t="shared" si="15"/>
        <v>15060</v>
      </c>
      <c r="V8" s="321">
        <f t="shared" si="15"/>
        <v>19400</v>
      </c>
      <c r="W8" s="322"/>
      <c r="X8" s="323"/>
      <c r="Y8" s="324"/>
      <c r="Z8" s="320">
        <f t="shared" ref="Z8:AG8" si="16">SUM(Z10:Z46)</f>
        <v>145000</v>
      </c>
      <c r="AA8" s="321">
        <f t="shared" si="16"/>
        <v>0</v>
      </c>
      <c r="AB8" s="321">
        <f t="shared" si="16"/>
        <v>0</v>
      </c>
      <c r="AC8" s="321">
        <f t="shared" si="16"/>
        <v>0</v>
      </c>
      <c r="AD8" s="321">
        <f t="shared" si="16"/>
        <v>0</v>
      </c>
      <c r="AE8" s="321">
        <f t="shared" si="16"/>
        <v>0</v>
      </c>
      <c r="AF8" s="321">
        <f t="shared" si="16"/>
        <v>0</v>
      </c>
      <c r="AG8" s="321">
        <f t="shared" si="16"/>
        <v>0</v>
      </c>
      <c r="AH8" s="325"/>
      <c r="AI8" s="326"/>
      <c r="AJ8" s="324"/>
      <c r="AK8" s="327">
        <f t="shared" ref="AK8:AR8" si="17">SUM(AK10:AK46)</f>
        <v>132000</v>
      </c>
      <c r="AL8" s="321">
        <f t="shared" si="17"/>
        <v>0</v>
      </c>
      <c r="AM8" s="321">
        <f t="shared" si="17"/>
        <v>0</v>
      </c>
      <c r="AN8" s="321">
        <f t="shared" si="17"/>
        <v>0</v>
      </c>
      <c r="AO8" s="321">
        <f t="shared" si="17"/>
        <v>0</v>
      </c>
      <c r="AP8" s="321">
        <f t="shared" si="17"/>
        <v>0</v>
      </c>
      <c r="AQ8" s="321">
        <f t="shared" si="17"/>
        <v>0</v>
      </c>
      <c r="AR8" s="321">
        <f t="shared" si="17"/>
        <v>0</v>
      </c>
      <c r="AS8" s="328"/>
      <c r="AT8" s="329"/>
      <c r="AV8" s="327">
        <f t="shared" ref="AV8:BC8" si="18">SUM(AV10:AV46)</f>
        <v>0</v>
      </c>
      <c r="AW8" s="321">
        <f t="shared" si="18"/>
        <v>0</v>
      </c>
      <c r="AX8" s="321">
        <f t="shared" si="18"/>
        <v>0</v>
      </c>
      <c r="AY8" s="321">
        <f t="shared" si="18"/>
        <v>0</v>
      </c>
      <c r="AZ8" s="321">
        <f t="shared" si="18"/>
        <v>0</v>
      </c>
      <c r="BA8" s="321">
        <f t="shared" si="18"/>
        <v>0</v>
      </c>
      <c r="BB8" s="321">
        <f t="shared" si="18"/>
        <v>0</v>
      </c>
      <c r="BC8" s="321">
        <f t="shared" si="18"/>
        <v>0</v>
      </c>
      <c r="BD8" s="328"/>
      <c r="BE8" s="329"/>
      <c r="BG8" s="327">
        <f t="shared" ref="BG8:BN8" si="19">SUM(BG10:BG46)</f>
        <v>0</v>
      </c>
      <c r="BH8" s="321">
        <f t="shared" si="19"/>
        <v>0</v>
      </c>
      <c r="BI8" s="321">
        <f t="shared" si="19"/>
        <v>0</v>
      </c>
      <c r="BJ8" s="321">
        <f t="shared" si="19"/>
        <v>0</v>
      </c>
      <c r="BK8" s="321">
        <f t="shared" si="19"/>
        <v>0</v>
      </c>
      <c r="BL8" s="321">
        <f t="shared" si="19"/>
        <v>0</v>
      </c>
      <c r="BM8" s="321">
        <f t="shared" si="19"/>
        <v>0</v>
      </c>
      <c r="BN8" s="321">
        <f t="shared" si="19"/>
        <v>0</v>
      </c>
      <c r="BO8" s="328"/>
      <c r="BP8" s="329"/>
      <c r="BR8" s="327">
        <f t="shared" ref="BR8:BY8" si="20">SUM(BR10:BR46)</f>
        <v>0</v>
      </c>
      <c r="BS8" s="321">
        <f t="shared" si="20"/>
        <v>0</v>
      </c>
      <c r="BT8" s="321">
        <f t="shared" si="20"/>
        <v>0</v>
      </c>
      <c r="BU8" s="321">
        <f t="shared" si="20"/>
        <v>0</v>
      </c>
      <c r="BV8" s="321">
        <f t="shared" si="20"/>
        <v>0</v>
      </c>
      <c r="BW8" s="321">
        <f t="shared" si="20"/>
        <v>0</v>
      </c>
      <c r="BX8" s="321">
        <f t="shared" si="20"/>
        <v>0</v>
      </c>
      <c r="BY8" s="321">
        <f t="shared" si="20"/>
        <v>0</v>
      </c>
      <c r="BZ8" s="328"/>
      <c r="CA8" s="329"/>
      <c r="CC8" s="327">
        <f t="shared" ref="CC8:CJ8" si="21">SUM(CC10:CC46)</f>
        <v>0</v>
      </c>
      <c r="CD8" s="321">
        <f t="shared" si="21"/>
        <v>0</v>
      </c>
      <c r="CE8" s="321">
        <f t="shared" si="21"/>
        <v>0</v>
      </c>
      <c r="CF8" s="321">
        <f t="shared" si="21"/>
        <v>0</v>
      </c>
      <c r="CG8" s="321">
        <f t="shared" si="21"/>
        <v>0</v>
      </c>
      <c r="CH8" s="321">
        <f t="shared" si="21"/>
        <v>0</v>
      </c>
      <c r="CI8" s="321">
        <f t="shared" si="21"/>
        <v>0</v>
      </c>
      <c r="CJ8" s="321">
        <f t="shared" si="21"/>
        <v>0</v>
      </c>
      <c r="CK8" s="328"/>
      <c r="CL8" s="329"/>
      <c r="CN8" s="327">
        <f t="shared" ref="CN8:CU8" si="22">SUM(CN10:CN46)</f>
        <v>0</v>
      </c>
      <c r="CO8" s="321">
        <f t="shared" si="22"/>
        <v>0</v>
      </c>
      <c r="CP8" s="321">
        <f t="shared" si="22"/>
        <v>0</v>
      </c>
      <c r="CQ8" s="321">
        <f t="shared" si="22"/>
        <v>0</v>
      </c>
      <c r="CR8" s="321">
        <f t="shared" si="22"/>
        <v>0</v>
      </c>
      <c r="CS8" s="321">
        <f t="shared" si="22"/>
        <v>0</v>
      </c>
      <c r="CT8" s="321">
        <f t="shared" si="22"/>
        <v>0</v>
      </c>
      <c r="CU8" s="321">
        <f t="shared" si="22"/>
        <v>0</v>
      </c>
      <c r="CV8" s="328"/>
      <c r="CW8" s="329"/>
      <c r="CY8" s="327">
        <f t="shared" ref="CY8:DF8" si="23">SUM(CY10:CY46)</f>
        <v>0</v>
      </c>
      <c r="CZ8" s="321">
        <f t="shared" si="23"/>
        <v>0</v>
      </c>
      <c r="DA8" s="321">
        <f t="shared" si="23"/>
        <v>0</v>
      </c>
      <c r="DB8" s="321">
        <f t="shared" si="23"/>
        <v>0</v>
      </c>
      <c r="DC8" s="321">
        <f t="shared" si="23"/>
        <v>0</v>
      </c>
      <c r="DD8" s="321">
        <f t="shared" si="23"/>
        <v>0</v>
      </c>
      <c r="DE8" s="321">
        <f t="shared" si="23"/>
        <v>0</v>
      </c>
      <c r="DF8" s="321">
        <f t="shared" si="23"/>
        <v>0</v>
      </c>
      <c r="DG8" s="328"/>
      <c r="DH8" s="329"/>
      <c r="DK8" s="331">
        <v>0</v>
      </c>
      <c r="DL8" s="331">
        <v>500</v>
      </c>
      <c r="DM8" s="331">
        <v>500</v>
      </c>
      <c r="DN8" s="331"/>
      <c r="DO8" s="331"/>
      <c r="DP8" s="331"/>
      <c r="DQ8" s="331"/>
      <c r="DR8" s="331"/>
      <c r="DS8" s="331"/>
      <c r="DT8" s="331">
        <f t="shared" si="12"/>
        <v>1000</v>
      </c>
      <c r="DU8" s="332"/>
      <c r="DV8" s="331">
        <f t="shared" si="11"/>
        <v>1000</v>
      </c>
      <c r="DW8" s="331"/>
      <c r="DX8" s="331"/>
      <c r="DY8" s="331"/>
      <c r="DZ8" s="331">
        <v>1000</v>
      </c>
      <c r="EA8" s="333">
        <f t="shared" si="13"/>
        <v>1000</v>
      </c>
      <c r="EB8" s="331"/>
      <c r="EC8" s="334"/>
      <c r="ED8" s="332"/>
      <c r="EE8" s="332"/>
      <c r="EF8" s="332"/>
      <c r="EG8" s="332"/>
      <c r="EH8" s="332"/>
      <c r="EI8" s="332"/>
      <c r="EJ8" s="332"/>
    </row>
    <row r="9" spans="1:140" s="335" customFormat="1" ht="78.75" customHeight="1" x14ac:dyDescent="0.25">
      <c r="A9" s="928" t="s">
        <v>109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30"/>
      <c r="N9" s="309"/>
      <c r="O9" s="885" t="s">
        <v>1037</v>
      </c>
      <c r="P9" s="886"/>
      <c r="Q9" s="886"/>
      <c r="R9" s="886"/>
      <c r="S9" s="886"/>
      <c r="T9" s="886"/>
      <c r="U9" s="886"/>
      <c r="V9" s="886"/>
      <c r="W9" s="886"/>
      <c r="X9" s="887"/>
      <c r="Y9" s="309"/>
      <c r="Z9" s="885" t="s">
        <v>1037</v>
      </c>
      <c r="AA9" s="886"/>
      <c r="AB9" s="886"/>
      <c r="AC9" s="886"/>
      <c r="AD9" s="886"/>
      <c r="AE9" s="886"/>
      <c r="AF9" s="886"/>
      <c r="AG9" s="886"/>
      <c r="AH9" s="886"/>
      <c r="AI9" s="887"/>
      <c r="AJ9" s="309"/>
      <c r="AK9" s="880" t="s">
        <v>1037</v>
      </c>
      <c r="AL9" s="881"/>
      <c r="AM9" s="881"/>
      <c r="AN9" s="881"/>
      <c r="AO9" s="881"/>
      <c r="AP9" s="881"/>
      <c r="AQ9" s="881"/>
      <c r="AR9" s="881"/>
      <c r="AS9" s="881"/>
      <c r="AT9" s="882"/>
      <c r="AV9" s="880" t="s">
        <v>1037</v>
      </c>
      <c r="AW9" s="881"/>
      <c r="AX9" s="881"/>
      <c r="AY9" s="881"/>
      <c r="AZ9" s="881"/>
      <c r="BA9" s="881"/>
      <c r="BB9" s="881"/>
      <c r="BC9" s="881"/>
      <c r="BD9" s="881"/>
      <c r="BE9" s="882"/>
      <c r="BG9" s="880" t="s">
        <v>1037</v>
      </c>
      <c r="BH9" s="881"/>
      <c r="BI9" s="881"/>
      <c r="BJ9" s="881"/>
      <c r="BK9" s="881"/>
      <c r="BL9" s="881"/>
      <c r="BM9" s="881"/>
      <c r="BN9" s="881"/>
      <c r="BO9" s="881"/>
      <c r="BP9" s="882"/>
      <c r="BR9" s="880" t="s">
        <v>1037</v>
      </c>
      <c r="BS9" s="881"/>
      <c r="BT9" s="881"/>
      <c r="BU9" s="881"/>
      <c r="BV9" s="881"/>
      <c r="BW9" s="881"/>
      <c r="BX9" s="881"/>
      <c r="BY9" s="881"/>
      <c r="BZ9" s="881"/>
      <c r="CA9" s="882"/>
      <c r="CC9" s="880" t="s">
        <v>1037</v>
      </c>
      <c r="CD9" s="881"/>
      <c r="CE9" s="881"/>
      <c r="CF9" s="881"/>
      <c r="CG9" s="881"/>
      <c r="CH9" s="881"/>
      <c r="CI9" s="881"/>
      <c r="CJ9" s="881"/>
      <c r="CK9" s="881"/>
      <c r="CL9" s="882"/>
      <c r="CN9" s="880" t="s">
        <v>1037</v>
      </c>
      <c r="CO9" s="881"/>
      <c r="CP9" s="881"/>
      <c r="CQ9" s="881"/>
      <c r="CR9" s="881"/>
      <c r="CS9" s="881"/>
      <c r="CT9" s="881"/>
      <c r="CU9" s="881"/>
      <c r="CV9" s="881"/>
      <c r="CW9" s="882"/>
      <c r="CY9" s="880" t="s">
        <v>1037</v>
      </c>
      <c r="CZ9" s="881"/>
      <c r="DA9" s="881"/>
      <c r="DB9" s="881"/>
      <c r="DC9" s="881"/>
      <c r="DD9" s="881"/>
      <c r="DE9" s="881"/>
      <c r="DF9" s="881"/>
      <c r="DG9" s="881"/>
      <c r="DH9" s="882"/>
      <c r="DK9" s="275"/>
      <c r="DL9" s="275"/>
      <c r="DM9" s="275">
        <v>5000</v>
      </c>
      <c r="DN9" s="275"/>
      <c r="DO9" s="275"/>
      <c r="DP9" s="275"/>
      <c r="DQ9" s="275"/>
      <c r="DR9" s="275"/>
      <c r="DS9" s="275"/>
      <c r="DT9" s="275">
        <f t="shared" si="12"/>
        <v>5000</v>
      </c>
      <c r="DU9" s="276"/>
      <c r="DV9" s="307">
        <f t="shared" si="11"/>
        <v>5000</v>
      </c>
      <c r="DW9" s="307"/>
      <c r="DX9" s="307"/>
      <c r="DY9" s="307"/>
      <c r="DZ9" s="307">
        <v>0</v>
      </c>
      <c r="EA9" s="308">
        <f t="shared" si="13"/>
        <v>0</v>
      </c>
      <c r="EB9" s="307">
        <v>5000</v>
      </c>
      <c r="EC9" s="311"/>
      <c r="ED9" s="276"/>
      <c r="EE9" s="276"/>
      <c r="EF9" s="276"/>
      <c r="EG9" s="276"/>
      <c r="EH9" s="276"/>
      <c r="EI9" s="276"/>
      <c r="EJ9" s="276"/>
    </row>
    <row r="10" spans="1:140" s="342" customFormat="1" ht="53.25" customHeight="1" x14ac:dyDescent="0.25">
      <c r="A10" s="933" t="s">
        <v>556</v>
      </c>
      <c r="B10" s="938" t="s">
        <v>921</v>
      </c>
      <c r="C10" s="912">
        <f t="shared" ref="C10:J10" si="24">O10+Z10+AK10+AV10+BG10+BR10+CC10+CN10+CY10</f>
        <v>0</v>
      </c>
      <c r="D10" s="908">
        <f t="shared" si="24"/>
        <v>500</v>
      </c>
      <c r="E10" s="908">
        <f t="shared" si="24"/>
        <v>0</v>
      </c>
      <c r="F10" s="777">
        <f t="shared" si="24"/>
        <v>0</v>
      </c>
      <c r="G10" s="777">
        <f t="shared" si="24"/>
        <v>0</v>
      </c>
      <c r="H10" s="777">
        <f t="shared" si="24"/>
        <v>500</v>
      </c>
      <c r="I10" s="777">
        <f t="shared" si="24"/>
        <v>500</v>
      </c>
      <c r="J10" s="777">
        <f t="shared" si="24"/>
        <v>0</v>
      </c>
      <c r="K10" s="336" t="s">
        <v>154</v>
      </c>
      <c r="L10" s="337">
        <v>2</v>
      </c>
      <c r="M10" s="338">
        <f>X10+AI10+AT10+BE10+BP10+CA10+CL10+CW10+DH10</f>
        <v>1</v>
      </c>
      <c r="N10" s="339"/>
      <c r="O10" s="994">
        <v>0</v>
      </c>
      <c r="P10" s="778">
        <f>U10+V10</f>
        <v>500</v>
      </c>
      <c r="Q10" s="992"/>
      <c r="R10" s="898"/>
      <c r="S10" s="898"/>
      <c r="T10" s="898">
        <v>500</v>
      </c>
      <c r="U10" s="777">
        <f>Q10+R10+S10+T10</f>
        <v>500</v>
      </c>
      <c r="V10" s="1002"/>
      <c r="W10" s="636" t="s">
        <v>154</v>
      </c>
      <c r="X10" s="647">
        <v>1</v>
      </c>
      <c r="Y10" s="339"/>
      <c r="Z10" s="828">
        <v>0</v>
      </c>
      <c r="AA10" s="824">
        <f>AF10+AG10</f>
        <v>0</v>
      </c>
      <c r="AB10" s="817"/>
      <c r="AC10" s="802"/>
      <c r="AD10" s="802"/>
      <c r="AE10" s="802"/>
      <c r="AF10" s="777">
        <f>AB10+AC10+AD10+AE10</f>
        <v>0</v>
      </c>
      <c r="AG10" s="859"/>
      <c r="AH10" s="340" t="s">
        <v>154</v>
      </c>
      <c r="AI10" s="456"/>
      <c r="AJ10" s="339"/>
      <c r="AK10" s="828">
        <v>0</v>
      </c>
      <c r="AL10" s="824">
        <f>AQ10+AR10</f>
        <v>0</v>
      </c>
      <c r="AM10" s="817"/>
      <c r="AN10" s="802"/>
      <c r="AO10" s="802"/>
      <c r="AP10" s="802"/>
      <c r="AQ10" s="777">
        <f>AM10+AN10+AO10+AP10</f>
        <v>0</v>
      </c>
      <c r="AR10" s="811"/>
      <c r="AS10" s="340" t="s">
        <v>154</v>
      </c>
      <c r="AT10" s="468"/>
      <c r="AV10" s="828">
        <v>0</v>
      </c>
      <c r="AW10" s="824">
        <f>BB10+BC10</f>
        <v>0</v>
      </c>
      <c r="AX10" s="836"/>
      <c r="AY10" s="838"/>
      <c r="AZ10" s="838"/>
      <c r="BA10" s="838"/>
      <c r="BB10" s="777">
        <f>AX10+AY10+AZ10+BA10</f>
        <v>0</v>
      </c>
      <c r="BC10" s="851"/>
      <c r="BD10" s="340" t="s">
        <v>154</v>
      </c>
      <c r="BE10" s="341"/>
      <c r="BG10" s="828">
        <v>0</v>
      </c>
      <c r="BH10" s="824">
        <f>BM10+BN10</f>
        <v>0</v>
      </c>
      <c r="BI10" s="836"/>
      <c r="BJ10" s="838"/>
      <c r="BK10" s="838"/>
      <c r="BL10" s="838"/>
      <c r="BM10" s="777">
        <f>BI10+BJ10+BK10+BL10</f>
        <v>0</v>
      </c>
      <c r="BN10" s="876"/>
      <c r="BO10" s="340" t="s">
        <v>154</v>
      </c>
      <c r="BP10" s="341"/>
      <c r="BR10" s="828">
        <v>0</v>
      </c>
      <c r="BS10" s="824">
        <f>BX10+BY10</f>
        <v>0</v>
      </c>
      <c r="BT10" s="836"/>
      <c r="BU10" s="838"/>
      <c r="BV10" s="838"/>
      <c r="BW10" s="838"/>
      <c r="BX10" s="777">
        <f>BT10+BU10+BV10+BW10</f>
        <v>0</v>
      </c>
      <c r="BY10" s="876"/>
      <c r="BZ10" s="340" t="s">
        <v>154</v>
      </c>
      <c r="CA10" s="341"/>
      <c r="CC10" s="828">
        <v>0</v>
      </c>
      <c r="CD10" s="824">
        <f>CI10+CJ10</f>
        <v>0</v>
      </c>
      <c r="CE10" s="817"/>
      <c r="CF10" s="802"/>
      <c r="CG10" s="802"/>
      <c r="CH10" s="802"/>
      <c r="CI10" s="777">
        <f>CE10+CF10+CG10+CH10</f>
        <v>0</v>
      </c>
      <c r="CJ10" s="811"/>
      <c r="CK10" s="340" t="s">
        <v>154</v>
      </c>
      <c r="CL10" s="468"/>
      <c r="CN10" s="828">
        <v>0</v>
      </c>
      <c r="CO10" s="824">
        <f>CT10+CU10</f>
        <v>0</v>
      </c>
      <c r="CP10" s="817"/>
      <c r="CQ10" s="802"/>
      <c r="CR10" s="802"/>
      <c r="CS10" s="802"/>
      <c r="CT10" s="777">
        <f>CP10+CQ10+CR10+CS10</f>
        <v>0</v>
      </c>
      <c r="CU10" s="811"/>
      <c r="CV10" s="340" t="s">
        <v>154</v>
      </c>
      <c r="CW10" s="468"/>
      <c r="CY10" s="828">
        <v>0</v>
      </c>
      <c r="CZ10" s="824">
        <f>DE10+DF10</f>
        <v>0</v>
      </c>
      <c r="DA10" s="817"/>
      <c r="DB10" s="802"/>
      <c r="DC10" s="802"/>
      <c r="DD10" s="802"/>
      <c r="DE10" s="777">
        <f>DA10+DB10+DC10+DD10</f>
        <v>0</v>
      </c>
      <c r="DF10" s="811"/>
      <c r="DG10" s="340" t="s">
        <v>154</v>
      </c>
      <c r="DH10" s="468"/>
      <c r="DK10" s="275"/>
      <c r="DL10" s="275">
        <v>20000</v>
      </c>
      <c r="DM10" s="275">
        <v>20000</v>
      </c>
      <c r="DN10" s="275"/>
      <c r="DO10" s="275"/>
      <c r="DP10" s="275"/>
      <c r="DQ10" s="275"/>
      <c r="DR10" s="275"/>
      <c r="DS10" s="275"/>
      <c r="DT10" s="275">
        <f t="shared" si="12"/>
        <v>40000</v>
      </c>
      <c r="DU10" s="276"/>
      <c r="DV10" s="307">
        <f t="shared" si="11"/>
        <v>40000</v>
      </c>
      <c r="DW10" s="307"/>
      <c r="DX10" s="307"/>
      <c r="DY10" s="307"/>
      <c r="DZ10" s="307"/>
      <c r="EA10" s="308">
        <f t="shared" si="13"/>
        <v>0</v>
      </c>
      <c r="EB10" s="307">
        <v>40000</v>
      </c>
      <c r="EC10" s="311"/>
      <c r="ED10" s="276"/>
      <c r="EE10" s="276"/>
      <c r="EF10" s="276"/>
      <c r="EG10" s="276"/>
      <c r="EH10" s="276"/>
      <c r="EI10" s="276"/>
      <c r="EJ10" s="276"/>
    </row>
    <row r="11" spans="1:140" s="342" customFormat="1" ht="54.75" customHeight="1" x14ac:dyDescent="0.25">
      <c r="A11" s="914"/>
      <c r="B11" s="915"/>
      <c r="C11" s="913"/>
      <c r="D11" s="909"/>
      <c r="E11" s="909"/>
      <c r="F11" s="820"/>
      <c r="G11" s="820"/>
      <c r="H11" s="820"/>
      <c r="I11" s="820"/>
      <c r="J11" s="820"/>
      <c r="K11" s="343" t="s">
        <v>155</v>
      </c>
      <c r="L11" s="344">
        <v>2</v>
      </c>
      <c r="M11" s="338">
        <f t="shared" ref="M11:M26" si="25">X11+AI11+AT11+BE11+BP11+CA11+CL11+CW11+DH11</f>
        <v>1</v>
      </c>
      <c r="N11" s="339"/>
      <c r="O11" s="995"/>
      <c r="P11" s="1005"/>
      <c r="Q11" s="993"/>
      <c r="R11" s="899"/>
      <c r="S11" s="899"/>
      <c r="T11" s="899"/>
      <c r="U11" s="820"/>
      <c r="V11" s="1003"/>
      <c r="W11" s="635" t="s">
        <v>155</v>
      </c>
      <c r="X11" s="647">
        <v>1</v>
      </c>
      <c r="Y11" s="339"/>
      <c r="Z11" s="829"/>
      <c r="AA11" s="825"/>
      <c r="AB11" s="806"/>
      <c r="AC11" s="822"/>
      <c r="AD11" s="822"/>
      <c r="AE11" s="822"/>
      <c r="AF11" s="820"/>
      <c r="AG11" s="860"/>
      <c r="AH11" s="345" t="s">
        <v>155</v>
      </c>
      <c r="AI11" s="459"/>
      <c r="AJ11" s="339"/>
      <c r="AK11" s="829"/>
      <c r="AL11" s="825"/>
      <c r="AM11" s="806"/>
      <c r="AN11" s="822"/>
      <c r="AO11" s="822"/>
      <c r="AP11" s="822"/>
      <c r="AQ11" s="820"/>
      <c r="AR11" s="818"/>
      <c r="AS11" s="345" t="s">
        <v>155</v>
      </c>
      <c r="AT11" s="470"/>
      <c r="AV11" s="829"/>
      <c r="AW11" s="825"/>
      <c r="AX11" s="837"/>
      <c r="AY11" s="839"/>
      <c r="AZ11" s="839"/>
      <c r="BA11" s="839"/>
      <c r="BB11" s="820"/>
      <c r="BC11" s="876"/>
      <c r="BD11" s="345" t="s">
        <v>155</v>
      </c>
      <c r="BE11" s="346"/>
      <c r="BG11" s="829"/>
      <c r="BH11" s="825"/>
      <c r="BI11" s="837"/>
      <c r="BJ11" s="839"/>
      <c r="BK11" s="839"/>
      <c r="BL11" s="839"/>
      <c r="BM11" s="820"/>
      <c r="BN11" s="877"/>
      <c r="BO11" s="345" t="s">
        <v>155</v>
      </c>
      <c r="BP11" s="346"/>
      <c r="BR11" s="829"/>
      <c r="BS11" s="825"/>
      <c r="BT11" s="837"/>
      <c r="BU11" s="839"/>
      <c r="BV11" s="839"/>
      <c r="BW11" s="839"/>
      <c r="BX11" s="820"/>
      <c r="BY11" s="877"/>
      <c r="BZ11" s="345" t="s">
        <v>155</v>
      </c>
      <c r="CA11" s="346"/>
      <c r="CC11" s="829"/>
      <c r="CD11" s="825"/>
      <c r="CE11" s="806"/>
      <c r="CF11" s="822"/>
      <c r="CG11" s="822"/>
      <c r="CH11" s="822"/>
      <c r="CI11" s="820"/>
      <c r="CJ11" s="818"/>
      <c r="CK11" s="345" t="s">
        <v>155</v>
      </c>
      <c r="CL11" s="470"/>
      <c r="CN11" s="829"/>
      <c r="CO11" s="825"/>
      <c r="CP11" s="806"/>
      <c r="CQ11" s="822"/>
      <c r="CR11" s="822"/>
      <c r="CS11" s="822"/>
      <c r="CT11" s="820"/>
      <c r="CU11" s="818"/>
      <c r="CV11" s="345" t="s">
        <v>155</v>
      </c>
      <c r="CW11" s="470"/>
      <c r="CY11" s="829"/>
      <c r="CZ11" s="825"/>
      <c r="DA11" s="806"/>
      <c r="DB11" s="822"/>
      <c r="DC11" s="822"/>
      <c r="DD11" s="822"/>
      <c r="DE11" s="820"/>
      <c r="DF11" s="818"/>
      <c r="DG11" s="345" t="s">
        <v>155</v>
      </c>
      <c r="DH11" s="470"/>
      <c r="DK11" s="275"/>
      <c r="DL11" s="275">
        <v>2000</v>
      </c>
      <c r="DM11" s="275">
        <v>2000</v>
      </c>
      <c r="DN11" s="275"/>
      <c r="DO11" s="275"/>
      <c r="DP11" s="275"/>
      <c r="DQ11" s="275"/>
      <c r="DR11" s="275"/>
      <c r="DS11" s="275"/>
      <c r="DT11" s="275">
        <f t="shared" si="12"/>
        <v>4000</v>
      </c>
      <c r="DU11" s="276"/>
      <c r="DV11" s="307">
        <f t="shared" si="11"/>
        <v>4000</v>
      </c>
      <c r="DW11" s="307"/>
      <c r="DX11" s="307"/>
      <c r="DY11" s="307"/>
      <c r="DZ11" s="307"/>
      <c r="EA11" s="308">
        <f t="shared" si="13"/>
        <v>0</v>
      </c>
      <c r="EB11" s="307">
        <v>4000</v>
      </c>
      <c r="EC11" s="311"/>
      <c r="ED11" s="276"/>
      <c r="EE11" s="276"/>
      <c r="EF11" s="276"/>
      <c r="EG11" s="276"/>
      <c r="EH11" s="276"/>
      <c r="EI11" s="276"/>
      <c r="EJ11" s="276"/>
    </row>
    <row r="12" spans="1:140" s="342" customFormat="1" ht="72" customHeight="1" x14ac:dyDescent="0.25">
      <c r="A12" s="343" t="s">
        <v>557</v>
      </c>
      <c r="B12" s="603" t="s">
        <v>920</v>
      </c>
      <c r="C12" s="347">
        <f>O12+Z12+AK12+AV12+BG12+BR12+CC12+CN12+CY12</f>
        <v>1000</v>
      </c>
      <c r="D12" s="348">
        <f>P12+AA12+AL12+AW12+BH12+BS12+CD12+CO12+CZ12</f>
        <v>4000</v>
      </c>
      <c r="E12" s="348">
        <f>Q12+AB12+AM12+AX12+BI12+BT12+CE12+CP12+DA12</f>
        <v>0</v>
      </c>
      <c r="F12" s="349">
        <f>R12+AC12+AN12+AY12+BJ12+BU12+CF12+CQ12+DB12</f>
        <v>0</v>
      </c>
      <c r="G12" s="349">
        <f>S12+AD12+AO12+AZ12+BK12+BV12+CG12+CR12+DC12</f>
        <v>0</v>
      </c>
      <c r="H12" s="349">
        <f t="shared" ref="H12:J19" si="26">T12+AE12+AP12+BA12+BL12+BW12+CH12+CS12+DD12</f>
        <v>4000</v>
      </c>
      <c r="I12" s="349">
        <f t="shared" si="26"/>
        <v>4000</v>
      </c>
      <c r="J12" s="349">
        <f t="shared" si="26"/>
        <v>0</v>
      </c>
      <c r="K12" s="343" t="s">
        <v>172</v>
      </c>
      <c r="L12" s="344">
        <v>2</v>
      </c>
      <c r="M12" s="338">
        <f t="shared" si="25"/>
        <v>1</v>
      </c>
      <c r="N12" s="339"/>
      <c r="O12" s="634">
        <v>0</v>
      </c>
      <c r="P12" s="351">
        <f>U12+V12</f>
        <v>4000</v>
      </c>
      <c r="Q12" s="352"/>
      <c r="R12" s="353"/>
      <c r="S12" s="353"/>
      <c r="T12" s="353">
        <v>4000</v>
      </c>
      <c r="U12" s="349">
        <f>Q12+R12+S12+T12</f>
        <v>4000</v>
      </c>
      <c r="V12" s="354"/>
      <c r="W12" s="635" t="s">
        <v>172</v>
      </c>
      <c r="X12" s="647">
        <v>1</v>
      </c>
      <c r="Y12" s="339"/>
      <c r="Z12" s="355">
        <v>500</v>
      </c>
      <c r="AA12" s="351">
        <f>AF12+AG12</f>
        <v>0</v>
      </c>
      <c r="AB12" s="430"/>
      <c r="AC12" s="431"/>
      <c r="AD12" s="431"/>
      <c r="AE12" s="431"/>
      <c r="AF12" s="349">
        <f>AB12+AC12+AD12+AE12</f>
        <v>0</v>
      </c>
      <c r="AG12" s="460"/>
      <c r="AH12" s="345" t="s">
        <v>172</v>
      </c>
      <c r="AI12" s="459"/>
      <c r="AJ12" s="339"/>
      <c r="AK12" s="355">
        <v>500</v>
      </c>
      <c r="AL12" s="351">
        <f>AQ12+AR12</f>
        <v>0</v>
      </c>
      <c r="AM12" s="430"/>
      <c r="AN12" s="431"/>
      <c r="AO12" s="431"/>
      <c r="AP12" s="431"/>
      <c r="AQ12" s="349">
        <f>AM12+AN12+AO12+AP12</f>
        <v>0</v>
      </c>
      <c r="AR12" s="434"/>
      <c r="AS12" s="345" t="s">
        <v>172</v>
      </c>
      <c r="AT12" s="470"/>
      <c r="AV12" s="355">
        <v>0</v>
      </c>
      <c r="AW12" s="351">
        <f>BB12+BC12</f>
        <v>0</v>
      </c>
      <c r="AX12" s="352"/>
      <c r="AY12" s="353"/>
      <c r="AZ12" s="353"/>
      <c r="BA12" s="353"/>
      <c r="BB12" s="349">
        <f>AX12+AY12+AZ12+BA12</f>
        <v>0</v>
      </c>
      <c r="BC12" s="354"/>
      <c r="BD12" s="345" t="s">
        <v>172</v>
      </c>
      <c r="BE12" s="346"/>
      <c r="BG12" s="355">
        <v>0</v>
      </c>
      <c r="BH12" s="351">
        <f>BM12+BN12</f>
        <v>0</v>
      </c>
      <c r="BI12" s="352"/>
      <c r="BJ12" s="353"/>
      <c r="BK12" s="353"/>
      <c r="BL12" s="353"/>
      <c r="BM12" s="349">
        <f>BI12+BJ12+BK12+BL12</f>
        <v>0</v>
      </c>
      <c r="BN12" s="354"/>
      <c r="BO12" s="345" t="s">
        <v>172</v>
      </c>
      <c r="BP12" s="346"/>
      <c r="BR12" s="355">
        <v>0</v>
      </c>
      <c r="BS12" s="351">
        <f>BX12+BY12</f>
        <v>0</v>
      </c>
      <c r="BT12" s="352"/>
      <c r="BU12" s="353"/>
      <c r="BV12" s="353"/>
      <c r="BW12" s="353"/>
      <c r="BX12" s="349">
        <f>BT12+BU12+BV12+BW12</f>
        <v>0</v>
      </c>
      <c r="BY12" s="354"/>
      <c r="BZ12" s="345" t="s">
        <v>172</v>
      </c>
      <c r="CA12" s="346"/>
      <c r="CC12" s="355">
        <v>0</v>
      </c>
      <c r="CD12" s="351">
        <f>CI12+CJ12</f>
        <v>0</v>
      </c>
      <c r="CE12" s="430"/>
      <c r="CF12" s="431"/>
      <c r="CG12" s="431"/>
      <c r="CH12" s="431"/>
      <c r="CI12" s="349">
        <f>CE12+CF12+CG12+CH12</f>
        <v>0</v>
      </c>
      <c r="CJ12" s="434"/>
      <c r="CK12" s="345" t="s">
        <v>172</v>
      </c>
      <c r="CL12" s="470"/>
      <c r="CN12" s="355">
        <v>0</v>
      </c>
      <c r="CO12" s="351">
        <f>CT12+CU12</f>
        <v>0</v>
      </c>
      <c r="CP12" s="430"/>
      <c r="CQ12" s="431"/>
      <c r="CR12" s="431"/>
      <c r="CS12" s="431"/>
      <c r="CT12" s="349">
        <f>CP12+CQ12+CR12+CS12</f>
        <v>0</v>
      </c>
      <c r="CU12" s="434"/>
      <c r="CV12" s="345" t="s">
        <v>172</v>
      </c>
      <c r="CW12" s="470"/>
      <c r="CY12" s="355">
        <v>0</v>
      </c>
      <c r="CZ12" s="351">
        <f>DE12+DF12</f>
        <v>0</v>
      </c>
      <c r="DA12" s="430"/>
      <c r="DB12" s="431"/>
      <c r="DC12" s="431"/>
      <c r="DD12" s="431"/>
      <c r="DE12" s="349">
        <f>DA12+DB12+DC12+DD12</f>
        <v>0</v>
      </c>
      <c r="DF12" s="434"/>
      <c r="DG12" s="345" t="s">
        <v>172</v>
      </c>
      <c r="DH12" s="470"/>
      <c r="DK12" s="275"/>
      <c r="DL12" s="275">
        <v>6000</v>
      </c>
      <c r="DM12" s="275">
        <v>6000</v>
      </c>
      <c r="DN12" s="275"/>
      <c r="DO12" s="275"/>
      <c r="DP12" s="275"/>
      <c r="DQ12" s="275"/>
      <c r="DR12" s="275"/>
      <c r="DS12" s="275"/>
      <c r="DT12" s="275">
        <f t="shared" si="12"/>
        <v>12000</v>
      </c>
      <c r="DU12" s="276"/>
      <c r="DV12" s="307">
        <f t="shared" si="11"/>
        <v>12000</v>
      </c>
      <c r="DW12" s="307">
        <f>DT12*0.85</f>
        <v>10200</v>
      </c>
      <c r="DX12" s="307">
        <f>DT12*0.1</f>
        <v>1200</v>
      </c>
      <c r="DY12" s="307"/>
      <c r="DZ12" s="307">
        <f>DT12*0.05</f>
        <v>600</v>
      </c>
      <c r="EA12" s="307">
        <f t="shared" si="13"/>
        <v>12000</v>
      </c>
      <c r="EB12" s="307"/>
      <c r="EC12" s="311"/>
      <c r="ED12" s="276"/>
      <c r="EE12" s="276"/>
      <c r="EF12" s="276"/>
      <c r="EG12" s="276"/>
      <c r="EH12" s="276"/>
      <c r="EI12" s="276"/>
      <c r="EJ12" s="276"/>
    </row>
    <row r="13" spans="1:140" s="342" customFormat="1" ht="102" customHeight="1" x14ac:dyDescent="0.25">
      <c r="A13" s="343" t="s">
        <v>842</v>
      </c>
      <c r="B13" s="603" t="s">
        <v>909</v>
      </c>
      <c r="C13" s="347">
        <f t="shared" ref="C13:C18" si="27">O13+Z13+AK13+AV13+BG13+BR13+CC13+CN13+CY13</f>
        <v>5000</v>
      </c>
      <c r="D13" s="348">
        <f t="shared" ref="D13:E18" si="28">P13+AA13+AL13+AW13+BH13+BS13+CD13+CO13+CZ13</f>
        <v>0</v>
      </c>
      <c r="E13" s="348">
        <f t="shared" si="28"/>
        <v>0</v>
      </c>
      <c r="F13" s="349">
        <f t="shared" ref="F13:F19" si="29">R13+AC13+AN13+AY13+BJ13+BU13+CF13+CQ13+DB13</f>
        <v>0</v>
      </c>
      <c r="G13" s="349">
        <f t="shared" ref="G13:G18" si="30">S13+AD13+AO13+AZ13+BK13+BV13+CG13+CR13+DC13</f>
        <v>0</v>
      </c>
      <c r="H13" s="349">
        <f t="shared" si="26"/>
        <v>0</v>
      </c>
      <c r="I13" s="349">
        <f t="shared" si="26"/>
        <v>0</v>
      </c>
      <c r="J13" s="349">
        <f t="shared" si="26"/>
        <v>0</v>
      </c>
      <c r="K13" s="343" t="s">
        <v>158</v>
      </c>
      <c r="L13" s="344">
        <v>1</v>
      </c>
      <c r="M13" s="338">
        <f t="shared" si="25"/>
        <v>0</v>
      </c>
      <c r="N13" s="339"/>
      <c r="O13" s="634">
        <v>0</v>
      </c>
      <c r="P13" s="351">
        <f t="shared" ref="P13:P18" si="31">U13+V13</f>
        <v>0</v>
      </c>
      <c r="Q13" s="352"/>
      <c r="R13" s="353"/>
      <c r="S13" s="353"/>
      <c r="T13" s="353"/>
      <c r="U13" s="349">
        <f t="shared" ref="U13:U18" si="32">Q13+R13+S13+T13</f>
        <v>0</v>
      </c>
      <c r="V13" s="354"/>
      <c r="W13" s="635" t="s">
        <v>158</v>
      </c>
      <c r="X13" s="647"/>
      <c r="Y13" s="339"/>
      <c r="Z13" s="355">
        <v>0</v>
      </c>
      <c r="AA13" s="351">
        <f t="shared" ref="AA13:AA18" si="33">AF13+AG13</f>
        <v>0</v>
      </c>
      <c r="AB13" s="430"/>
      <c r="AC13" s="431"/>
      <c r="AD13" s="431"/>
      <c r="AE13" s="431"/>
      <c r="AF13" s="349">
        <f t="shared" ref="AF13:AF18" si="34">AB13+AC13+AD13+AE13</f>
        <v>0</v>
      </c>
      <c r="AG13" s="460"/>
      <c r="AH13" s="345" t="s">
        <v>158</v>
      </c>
      <c r="AI13" s="459"/>
      <c r="AJ13" s="339"/>
      <c r="AK13" s="355">
        <v>5000</v>
      </c>
      <c r="AL13" s="351">
        <f t="shared" ref="AL13:AL18" si="35">AQ13+AR13</f>
        <v>0</v>
      </c>
      <c r="AM13" s="430"/>
      <c r="AN13" s="431"/>
      <c r="AO13" s="431"/>
      <c r="AP13" s="431"/>
      <c r="AQ13" s="349">
        <f t="shared" ref="AQ13:AQ18" si="36">AM13+AN13+AO13+AP13</f>
        <v>0</v>
      </c>
      <c r="AR13" s="434"/>
      <c r="AS13" s="345" t="s">
        <v>158</v>
      </c>
      <c r="AT13" s="470"/>
      <c r="AV13" s="355">
        <v>0</v>
      </c>
      <c r="AW13" s="351">
        <f t="shared" ref="AW13:AW18" si="37">BB13+BC13</f>
        <v>0</v>
      </c>
      <c r="AX13" s="352"/>
      <c r="AY13" s="353"/>
      <c r="AZ13" s="353"/>
      <c r="BA13" s="353"/>
      <c r="BB13" s="349">
        <f t="shared" ref="BB13:BB18" si="38">AX13+AY13+AZ13+BA13</f>
        <v>0</v>
      </c>
      <c r="BC13" s="354"/>
      <c r="BD13" s="345" t="s">
        <v>158</v>
      </c>
      <c r="BE13" s="346"/>
      <c r="BG13" s="355">
        <v>0</v>
      </c>
      <c r="BH13" s="351">
        <f t="shared" ref="BH13:BH18" si="39">BM13+BN13</f>
        <v>0</v>
      </c>
      <c r="BI13" s="352"/>
      <c r="BJ13" s="353"/>
      <c r="BK13" s="353"/>
      <c r="BL13" s="353"/>
      <c r="BM13" s="349">
        <f t="shared" ref="BM13:BM18" si="40">BI13+BJ13+BK13+BL13</f>
        <v>0</v>
      </c>
      <c r="BN13" s="354"/>
      <c r="BO13" s="345" t="s">
        <v>158</v>
      </c>
      <c r="BP13" s="346"/>
      <c r="BR13" s="355">
        <v>0</v>
      </c>
      <c r="BS13" s="351">
        <f t="shared" ref="BS13:BS18" si="41">BX13+BY13</f>
        <v>0</v>
      </c>
      <c r="BT13" s="352"/>
      <c r="BU13" s="353"/>
      <c r="BV13" s="353"/>
      <c r="BW13" s="353"/>
      <c r="BX13" s="349">
        <f t="shared" ref="BX13:BX18" si="42">BT13+BU13+BV13+BW13</f>
        <v>0</v>
      </c>
      <c r="BY13" s="354"/>
      <c r="BZ13" s="345" t="s">
        <v>158</v>
      </c>
      <c r="CA13" s="346"/>
      <c r="CC13" s="355">
        <v>0</v>
      </c>
      <c r="CD13" s="351">
        <f t="shared" ref="CD13:CD18" si="43">CI13+CJ13</f>
        <v>0</v>
      </c>
      <c r="CE13" s="430"/>
      <c r="CF13" s="431"/>
      <c r="CG13" s="431"/>
      <c r="CH13" s="431"/>
      <c r="CI13" s="349">
        <f t="shared" ref="CI13:CI18" si="44">CE13+CF13+CG13+CH13</f>
        <v>0</v>
      </c>
      <c r="CJ13" s="434"/>
      <c r="CK13" s="345" t="s">
        <v>158</v>
      </c>
      <c r="CL13" s="470"/>
      <c r="CN13" s="355">
        <v>0</v>
      </c>
      <c r="CO13" s="351">
        <f t="shared" ref="CO13:CO18" si="45">CT13+CU13</f>
        <v>0</v>
      </c>
      <c r="CP13" s="430"/>
      <c r="CQ13" s="431"/>
      <c r="CR13" s="431"/>
      <c r="CS13" s="431"/>
      <c r="CT13" s="349">
        <f t="shared" ref="CT13:CT18" si="46">CP13+CQ13+CR13+CS13</f>
        <v>0</v>
      </c>
      <c r="CU13" s="434"/>
      <c r="CV13" s="345" t="s">
        <v>158</v>
      </c>
      <c r="CW13" s="470"/>
      <c r="CY13" s="355">
        <v>0</v>
      </c>
      <c r="CZ13" s="351">
        <f t="shared" ref="CZ13:CZ18" si="47">DE13+DF13</f>
        <v>0</v>
      </c>
      <c r="DA13" s="430"/>
      <c r="DB13" s="431"/>
      <c r="DC13" s="431"/>
      <c r="DD13" s="431"/>
      <c r="DE13" s="349">
        <f t="shared" ref="DE13:DE18" si="48">DA13+DB13+DC13+DD13</f>
        <v>0</v>
      </c>
      <c r="DF13" s="434"/>
      <c r="DG13" s="345" t="s">
        <v>158</v>
      </c>
      <c r="DH13" s="470"/>
      <c r="DK13" s="275"/>
      <c r="DL13" s="275">
        <v>9000</v>
      </c>
      <c r="DM13" s="275">
        <v>9000</v>
      </c>
      <c r="DN13" s="275"/>
      <c r="DO13" s="275"/>
      <c r="DP13" s="275"/>
      <c r="DQ13" s="275"/>
      <c r="DR13" s="275"/>
      <c r="DS13" s="275"/>
      <c r="DT13" s="275">
        <f t="shared" si="12"/>
        <v>18000</v>
      </c>
      <c r="DU13" s="276"/>
      <c r="DV13" s="307">
        <f t="shared" si="11"/>
        <v>18000</v>
      </c>
      <c r="DW13" s="307">
        <f>DT13*0.85</f>
        <v>15300</v>
      </c>
      <c r="DX13" s="307">
        <f>DT13*0.1</f>
        <v>1800</v>
      </c>
      <c r="DY13" s="307"/>
      <c r="DZ13" s="307">
        <f>DT13*0.05</f>
        <v>900</v>
      </c>
      <c r="EA13" s="307">
        <f>SUM(DW13:DZ13)</f>
        <v>18000</v>
      </c>
      <c r="EB13" s="307"/>
      <c r="EC13" s="311"/>
      <c r="ED13" s="276"/>
      <c r="EE13" s="276"/>
      <c r="EF13" s="276"/>
      <c r="EG13" s="276"/>
      <c r="EH13" s="276"/>
      <c r="EI13" s="276"/>
      <c r="EJ13" s="276"/>
    </row>
    <row r="14" spans="1:140" s="342" customFormat="1" ht="68.25" customHeight="1" x14ac:dyDescent="0.25">
      <c r="A14" s="343" t="s">
        <v>843</v>
      </c>
      <c r="B14" s="603" t="s">
        <v>910</v>
      </c>
      <c r="C14" s="347">
        <f t="shared" si="27"/>
        <v>40000</v>
      </c>
      <c r="D14" s="348">
        <f t="shared" si="28"/>
        <v>0</v>
      </c>
      <c r="E14" s="348">
        <f t="shared" si="28"/>
        <v>0</v>
      </c>
      <c r="F14" s="349">
        <f t="shared" si="29"/>
        <v>0</v>
      </c>
      <c r="G14" s="349">
        <f t="shared" si="30"/>
        <v>0</v>
      </c>
      <c r="H14" s="349">
        <f t="shared" si="26"/>
        <v>0</v>
      </c>
      <c r="I14" s="349">
        <f t="shared" si="26"/>
        <v>0</v>
      </c>
      <c r="J14" s="349">
        <f t="shared" si="26"/>
        <v>0</v>
      </c>
      <c r="K14" s="343" t="s">
        <v>258</v>
      </c>
      <c r="L14" s="344">
        <v>2</v>
      </c>
      <c r="M14" s="338">
        <f t="shared" si="25"/>
        <v>0</v>
      </c>
      <c r="N14" s="339"/>
      <c r="O14" s="634">
        <v>0</v>
      </c>
      <c r="P14" s="351">
        <f t="shared" si="31"/>
        <v>0</v>
      </c>
      <c r="Q14" s="352"/>
      <c r="R14" s="353"/>
      <c r="S14" s="353"/>
      <c r="T14" s="353"/>
      <c r="U14" s="349">
        <f t="shared" si="32"/>
        <v>0</v>
      </c>
      <c r="V14" s="354"/>
      <c r="W14" s="635" t="s">
        <v>258</v>
      </c>
      <c r="X14" s="647"/>
      <c r="Y14" s="339"/>
      <c r="Z14" s="355">
        <v>20000</v>
      </c>
      <c r="AA14" s="351">
        <f t="shared" si="33"/>
        <v>0</v>
      </c>
      <c r="AB14" s="430"/>
      <c r="AC14" s="431"/>
      <c r="AD14" s="431"/>
      <c r="AE14" s="431"/>
      <c r="AF14" s="349">
        <f t="shared" si="34"/>
        <v>0</v>
      </c>
      <c r="AG14" s="460"/>
      <c r="AH14" s="345" t="s">
        <v>258</v>
      </c>
      <c r="AI14" s="459"/>
      <c r="AJ14" s="339"/>
      <c r="AK14" s="355">
        <v>20000</v>
      </c>
      <c r="AL14" s="351">
        <f t="shared" si="35"/>
        <v>0</v>
      </c>
      <c r="AM14" s="430"/>
      <c r="AN14" s="431"/>
      <c r="AO14" s="431"/>
      <c r="AP14" s="431"/>
      <c r="AQ14" s="349">
        <f t="shared" si="36"/>
        <v>0</v>
      </c>
      <c r="AR14" s="434"/>
      <c r="AS14" s="345" t="s">
        <v>258</v>
      </c>
      <c r="AT14" s="470"/>
      <c r="AV14" s="355">
        <v>0</v>
      </c>
      <c r="AW14" s="351">
        <f t="shared" si="37"/>
        <v>0</v>
      </c>
      <c r="AX14" s="352"/>
      <c r="AY14" s="353"/>
      <c r="AZ14" s="353"/>
      <c r="BA14" s="353"/>
      <c r="BB14" s="349">
        <f t="shared" si="38"/>
        <v>0</v>
      </c>
      <c r="BC14" s="354"/>
      <c r="BD14" s="345" t="s">
        <v>258</v>
      </c>
      <c r="BE14" s="346"/>
      <c r="BG14" s="355">
        <v>0</v>
      </c>
      <c r="BH14" s="351">
        <f t="shared" si="39"/>
        <v>0</v>
      </c>
      <c r="BI14" s="352"/>
      <c r="BJ14" s="353"/>
      <c r="BK14" s="353"/>
      <c r="BL14" s="353"/>
      <c r="BM14" s="349">
        <f t="shared" si="40"/>
        <v>0</v>
      </c>
      <c r="BN14" s="354"/>
      <c r="BO14" s="345" t="s">
        <v>258</v>
      </c>
      <c r="BP14" s="346"/>
      <c r="BR14" s="355">
        <v>0</v>
      </c>
      <c r="BS14" s="351">
        <f t="shared" si="41"/>
        <v>0</v>
      </c>
      <c r="BT14" s="352"/>
      <c r="BU14" s="353"/>
      <c r="BV14" s="353"/>
      <c r="BW14" s="353"/>
      <c r="BX14" s="349">
        <f t="shared" si="42"/>
        <v>0</v>
      </c>
      <c r="BY14" s="354"/>
      <c r="BZ14" s="345" t="s">
        <v>258</v>
      </c>
      <c r="CA14" s="346"/>
      <c r="CC14" s="355">
        <v>0</v>
      </c>
      <c r="CD14" s="351">
        <f t="shared" si="43"/>
        <v>0</v>
      </c>
      <c r="CE14" s="430"/>
      <c r="CF14" s="431"/>
      <c r="CG14" s="431"/>
      <c r="CH14" s="431"/>
      <c r="CI14" s="349">
        <f t="shared" si="44"/>
        <v>0</v>
      </c>
      <c r="CJ14" s="434"/>
      <c r="CK14" s="345" t="s">
        <v>258</v>
      </c>
      <c r="CL14" s="470"/>
      <c r="CN14" s="355">
        <v>0</v>
      </c>
      <c r="CO14" s="351">
        <f t="shared" si="45"/>
        <v>0</v>
      </c>
      <c r="CP14" s="430"/>
      <c r="CQ14" s="431"/>
      <c r="CR14" s="431"/>
      <c r="CS14" s="431"/>
      <c r="CT14" s="349">
        <f t="shared" si="46"/>
        <v>0</v>
      </c>
      <c r="CU14" s="434"/>
      <c r="CV14" s="345" t="s">
        <v>258</v>
      </c>
      <c r="CW14" s="470"/>
      <c r="CY14" s="355">
        <v>0</v>
      </c>
      <c r="CZ14" s="351">
        <f t="shared" si="47"/>
        <v>0</v>
      </c>
      <c r="DA14" s="430"/>
      <c r="DB14" s="431"/>
      <c r="DC14" s="431"/>
      <c r="DD14" s="431"/>
      <c r="DE14" s="349">
        <f t="shared" si="48"/>
        <v>0</v>
      </c>
      <c r="DF14" s="434"/>
      <c r="DG14" s="345" t="s">
        <v>258</v>
      </c>
      <c r="DH14" s="470"/>
      <c r="DK14" s="275"/>
      <c r="DL14" s="275">
        <v>10000</v>
      </c>
      <c r="DM14" s="275">
        <v>10000</v>
      </c>
      <c r="DN14" s="275"/>
      <c r="DO14" s="275"/>
      <c r="DP14" s="275"/>
      <c r="DQ14" s="275"/>
      <c r="DR14" s="275"/>
      <c r="DS14" s="275"/>
      <c r="DT14" s="275">
        <f t="shared" si="12"/>
        <v>20000</v>
      </c>
      <c r="DU14" s="276"/>
      <c r="DV14" s="307">
        <f t="shared" si="11"/>
        <v>20000</v>
      </c>
      <c r="DW14" s="307">
        <f>DT14*0.85</f>
        <v>17000</v>
      </c>
      <c r="DX14" s="307">
        <f>DT14*0.1</f>
        <v>2000</v>
      </c>
      <c r="DY14" s="307"/>
      <c r="DZ14" s="307"/>
      <c r="EA14" s="307">
        <f>SUM(DW14:DZ14)</f>
        <v>19000</v>
      </c>
      <c r="EB14" s="307">
        <f>DT14*0.05</f>
        <v>1000</v>
      </c>
      <c r="EC14" s="311"/>
      <c r="ED14" s="276"/>
      <c r="EE14" s="276"/>
      <c r="EF14" s="276"/>
      <c r="EG14" s="276"/>
      <c r="EH14" s="276"/>
      <c r="EI14" s="276"/>
      <c r="EJ14" s="276"/>
    </row>
    <row r="15" spans="1:140" s="342" customFormat="1" ht="71.25" customHeight="1" x14ac:dyDescent="0.25">
      <c r="A15" s="343" t="s">
        <v>844</v>
      </c>
      <c r="B15" s="603" t="s">
        <v>922</v>
      </c>
      <c r="C15" s="347">
        <f t="shared" si="27"/>
        <v>4000</v>
      </c>
      <c r="D15" s="348">
        <f t="shared" si="28"/>
        <v>7200</v>
      </c>
      <c r="E15" s="348">
        <f t="shared" si="28"/>
        <v>0</v>
      </c>
      <c r="F15" s="349">
        <f t="shared" si="29"/>
        <v>0</v>
      </c>
      <c r="G15" s="349">
        <f t="shared" si="30"/>
        <v>0</v>
      </c>
      <c r="H15" s="349">
        <f t="shared" si="26"/>
        <v>400</v>
      </c>
      <c r="I15" s="349">
        <f t="shared" si="26"/>
        <v>400</v>
      </c>
      <c r="J15" s="349">
        <f t="shared" si="26"/>
        <v>6800</v>
      </c>
      <c r="K15" s="343" t="s">
        <v>161</v>
      </c>
      <c r="L15" s="344">
        <v>3</v>
      </c>
      <c r="M15" s="338">
        <f t="shared" si="25"/>
        <v>1</v>
      </c>
      <c r="N15" s="339"/>
      <c r="O15" s="634">
        <v>0</v>
      </c>
      <c r="P15" s="351">
        <f t="shared" si="31"/>
        <v>7200</v>
      </c>
      <c r="Q15" s="352"/>
      <c r="R15" s="353"/>
      <c r="S15" s="353"/>
      <c r="T15" s="353">
        <v>400</v>
      </c>
      <c r="U15" s="349">
        <f t="shared" si="32"/>
        <v>400</v>
      </c>
      <c r="V15" s="354">
        <v>6800</v>
      </c>
      <c r="W15" s="635" t="s">
        <v>161</v>
      </c>
      <c r="X15" s="647">
        <v>1</v>
      </c>
      <c r="Y15" s="339"/>
      <c r="Z15" s="355">
        <v>2000</v>
      </c>
      <c r="AA15" s="351">
        <f t="shared" si="33"/>
        <v>0</v>
      </c>
      <c r="AB15" s="430"/>
      <c r="AC15" s="431"/>
      <c r="AD15" s="431"/>
      <c r="AE15" s="431"/>
      <c r="AF15" s="349">
        <f t="shared" si="34"/>
        <v>0</v>
      </c>
      <c r="AG15" s="460"/>
      <c r="AH15" s="345" t="s">
        <v>161</v>
      </c>
      <c r="AI15" s="459"/>
      <c r="AJ15" s="339"/>
      <c r="AK15" s="355">
        <v>2000</v>
      </c>
      <c r="AL15" s="351">
        <f t="shared" si="35"/>
        <v>0</v>
      </c>
      <c r="AM15" s="430"/>
      <c r="AN15" s="431"/>
      <c r="AO15" s="431"/>
      <c r="AP15" s="431"/>
      <c r="AQ15" s="349">
        <f t="shared" si="36"/>
        <v>0</v>
      </c>
      <c r="AR15" s="434"/>
      <c r="AS15" s="345" t="s">
        <v>161</v>
      </c>
      <c r="AT15" s="470"/>
      <c r="AV15" s="355">
        <v>0</v>
      </c>
      <c r="AW15" s="351">
        <f t="shared" si="37"/>
        <v>0</v>
      </c>
      <c r="AX15" s="352"/>
      <c r="AY15" s="353"/>
      <c r="AZ15" s="353"/>
      <c r="BA15" s="353"/>
      <c r="BB15" s="349">
        <f t="shared" si="38"/>
        <v>0</v>
      </c>
      <c r="BC15" s="354"/>
      <c r="BD15" s="345" t="s">
        <v>161</v>
      </c>
      <c r="BE15" s="346"/>
      <c r="BG15" s="355">
        <v>0</v>
      </c>
      <c r="BH15" s="351">
        <f t="shared" si="39"/>
        <v>0</v>
      </c>
      <c r="BI15" s="352"/>
      <c r="BJ15" s="353"/>
      <c r="BK15" s="353"/>
      <c r="BL15" s="353"/>
      <c r="BM15" s="349">
        <f t="shared" si="40"/>
        <v>0</v>
      </c>
      <c r="BN15" s="354"/>
      <c r="BO15" s="345" t="s">
        <v>161</v>
      </c>
      <c r="BP15" s="346"/>
      <c r="BR15" s="355">
        <v>0</v>
      </c>
      <c r="BS15" s="351">
        <f t="shared" si="41"/>
        <v>0</v>
      </c>
      <c r="BT15" s="352"/>
      <c r="BU15" s="353"/>
      <c r="BV15" s="353"/>
      <c r="BW15" s="353"/>
      <c r="BX15" s="349">
        <f t="shared" si="42"/>
        <v>0</v>
      </c>
      <c r="BY15" s="354"/>
      <c r="BZ15" s="345" t="s">
        <v>161</v>
      </c>
      <c r="CA15" s="346"/>
      <c r="CC15" s="355">
        <v>0</v>
      </c>
      <c r="CD15" s="351">
        <f t="shared" si="43"/>
        <v>0</v>
      </c>
      <c r="CE15" s="430"/>
      <c r="CF15" s="431"/>
      <c r="CG15" s="431"/>
      <c r="CH15" s="431"/>
      <c r="CI15" s="349">
        <f t="shared" si="44"/>
        <v>0</v>
      </c>
      <c r="CJ15" s="434"/>
      <c r="CK15" s="345" t="s">
        <v>161</v>
      </c>
      <c r="CL15" s="470"/>
      <c r="CN15" s="355">
        <v>0</v>
      </c>
      <c r="CO15" s="351">
        <f t="shared" si="45"/>
        <v>0</v>
      </c>
      <c r="CP15" s="430"/>
      <c r="CQ15" s="431"/>
      <c r="CR15" s="431"/>
      <c r="CS15" s="431"/>
      <c r="CT15" s="349">
        <f t="shared" si="46"/>
        <v>0</v>
      </c>
      <c r="CU15" s="434"/>
      <c r="CV15" s="345" t="s">
        <v>161</v>
      </c>
      <c r="CW15" s="470"/>
      <c r="CY15" s="355">
        <v>0</v>
      </c>
      <c r="CZ15" s="351">
        <f t="shared" si="47"/>
        <v>0</v>
      </c>
      <c r="DA15" s="430"/>
      <c r="DB15" s="431"/>
      <c r="DC15" s="431"/>
      <c r="DD15" s="431"/>
      <c r="DE15" s="349">
        <f t="shared" si="48"/>
        <v>0</v>
      </c>
      <c r="DF15" s="434"/>
      <c r="DG15" s="345" t="s">
        <v>161</v>
      </c>
      <c r="DH15" s="470"/>
      <c r="DK15" s="275">
        <v>1000</v>
      </c>
      <c r="DL15" s="275">
        <v>9000</v>
      </c>
      <c r="DM15" s="275">
        <v>10000</v>
      </c>
      <c r="DN15" s="275"/>
      <c r="DO15" s="275"/>
      <c r="DP15" s="275"/>
      <c r="DQ15" s="275"/>
      <c r="DR15" s="275"/>
      <c r="DS15" s="275"/>
      <c r="DT15" s="275">
        <f t="shared" si="12"/>
        <v>20000</v>
      </c>
      <c r="DU15" s="276"/>
      <c r="DV15" s="307">
        <f t="shared" si="11"/>
        <v>20000</v>
      </c>
      <c r="DW15" s="307">
        <f>DT15*0.85</f>
        <v>17000</v>
      </c>
      <c r="DX15" s="307">
        <f>DT15*0.1</f>
        <v>2000</v>
      </c>
      <c r="DY15" s="307"/>
      <c r="DZ15" s="307">
        <v>0</v>
      </c>
      <c r="EA15" s="307">
        <f>SUM(DW15:DZ15)</f>
        <v>19000</v>
      </c>
      <c r="EB15" s="307">
        <f>DT15*0.05</f>
        <v>1000</v>
      </c>
      <c r="EC15" s="311"/>
      <c r="ED15" s="276"/>
      <c r="EE15" s="276"/>
      <c r="EF15" s="276"/>
      <c r="EG15" s="276"/>
      <c r="EH15" s="276"/>
      <c r="EI15" s="276"/>
      <c r="EJ15" s="276"/>
    </row>
    <row r="16" spans="1:140" s="342" customFormat="1" ht="77.25" customHeight="1" x14ac:dyDescent="0.25">
      <c r="A16" s="343" t="s">
        <v>558</v>
      </c>
      <c r="B16" s="603" t="s">
        <v>913</v>
      </c>
      <c r="C16" s="347">
        <f t="shared" si="27"/>
        <v>12000</v>
      </c>
      <c r="D16" s="348">
        <f t="shared" si="28"/>
        <v>0</v>
      </c>
      <c r="E16" s="348">
        <f t="shared" si="28"/>
        <v>0</v>
      </c>
      <c r="F16" s="349">
        <f t="shared" si="29"/>
        <v>0</v>
      </c>
      <c r="G16" s="349">
        <f t="shared" si="30"/>
        <v>0</v>
      </c>
      <c r="H16" s="349">
        <f t="shared" si="26"/>
        <v>0</v>
      </c>
      <c r="I16" s="349">
        <f t="shared" si="26"/>
        <v>0</v>
      </c>
      <c r="J16" s="349">
        <f t="shared" si="26"/>
        <v>0</v>
      </c>
      <c r="K16" s="343" t="s">
        <v>236</v>
      </c>
      <c r="L16" s="344">
        <v>40</v>
      </c>
      <c r="M16" s="338">
        <f t="shared" si="25"/>
        <v>0</v>
      </c>
      <c r="N16" s="339"/>
      <c r="O16" s="634">
        <v>0</v>
      </c>
      <c r="P16" s="351">
        <f t="shared" si="31"/>
        <v>0</v>
      </c>
      <c r="Q16" s="352"/>
      <c r="R16" s="353"/>
      <c r="S16" s="353"/>
      <c r="T16" s="353"/>
      <c r="U16" s="349">
        <f t="shared" si="32"/>
        <v>0</v>
      </c>
      <c r="V16" s="354"/>
      <c r="W16" s="635" t="s">
        <v>236</v>
      </c>
      <c r="X16" s="647"/>
      <c r="Y16" s="339"/>
      <c r="Z16" s="355">
        <v>6000</v>
      </c>
      <c r="AA16" s="351">
        <f t="shared" si="33"/>
        <v>0</v>
      </c>
      <c r="AB16" s="430"/>
      <c r="AC16" s="431"/>
      <c r="AD16" s="431"/>
      <c r="AE16" s="431"/>
      <c r="AF16" s="349">
        <f t="shared" si="34"/>
        <v>0</v>
      </c>
      <c r="AG16" s="460"/>
      <c r="AH16" s="345" t="s">
        <v>236</v>
      </c>
      <c r="AI16" s="459"/>
      <c r="AJ16" s="339"/>
      <c r="AK16" s="355">
        <v>6000</v>
      </c>
      <c r="AL16" s="351">
        <f t="shared" si="35"/>
        <v>0</v>
      </c>
      <c r="AM16" s="430"/>
      <c r="AN16" s="431"/>
      <c r="AO16" s="431"/>
      <c r="AP16" s="431"/>
      <c r="AQ16" s="349">
        <f t="shared" si="36"/>
        <v>0</v>
      </c>
      <c r="AR16" s="434"/>
      <c r="AS16" s="345" t="s">
        <v>236</v>
      </c>
      <c r="AT16" s="470"/>
      <c r="AV16" s="355">
        <v>0</v>
      </c>
      <c r="AW16" s="351">
        <f t="shared" si="37"/>
        <v>0</v>
      </c>
      <c r="AX16" s="352"/>
      <c r="AY16" s="353"/>
      <c r="AZ16" s="353"/>
      <c r="BA16" s="353"/>
      <c r="BB16" s="349">
        <f t="shared" si="38"/>
        <v>0</v>
      </c>
      <c r="BC16" s="354"/>
      <c r="BD16" s="345" t="s">
        <v>236</v>
      </c>
      <c r="BE16" s="346"/>
      <c r="BG16" s="355">
        <v>0</v>
      </c>
      <c r="BH16" s="351">
        <f t="shared" si="39"/>
        <v>0</v>
      </c>
      <c r="BI16" s="352"/>
      <c r="BJ16" s="353"/>
      <c r="BK16" s="353"/>
      <c r="BL16" s="353"/>
      <c r="BM16" s="349">
        <f t="shared" si="40"/>
        <v>0</v>
      </c>
      <c r="BN16" s="354"/>
      <c r="BO16" s="345" t="s">
        <v>236</v>
      </c>
      <c r="BP16" s="346"/>
      <c r="BR16" s="355">
        <v>0</v>
      </c>
      <c r="BS16" s="351">
        <f t="shared" si="41"/>
        <v>0</v>
      </c>
      <c r="BT16" s="352"/>
      <c r="BU16" s="353"/>
      <c r="BV16" s="353"/>
      <c r="BW16" s="353"/>
      <c r="BX16" s="349">
        <f t="shared" si="42"/>
        <v>0</v>
      </c>
      <c r="BY16" s="354"/>
      <c r="BZ16" s="345" t="s">
        <v>236</v>
      </c>
      <c r="CA16" s="346"/>
      <c r="CC16" s="355">
        <v>0</v>
      </c>
      <c r="CD16" s="351">
        <f t="shared" si="43"/>
        <v>0</v>
      </c>
      <c r="CE16" s="430"/>
      <c r="CF16" s="431"/>
      <c r="CG16" s="431"/>
      <c r="CH16" s="431"/>
      <c r="CI16" s="349">
        <f t="shared" si="44"/>
        <v>0</v>
      </c>
      <c r="CJ16" s="434"/>
      <c r="CK16" s="345" t="s">
        <v>236</v>
      </c>
      <c r="CL16" s="470"/>
      <c r="CN16" s="355">
        <v>0</v>
      </c>
      <c r="CO16" s="351">
        <f t="shared" si="45"/>
        <v>0</v>
      </c>
      <c r="CP16" s="430"/>
      <c r="CQ16" s="431"/>
      <c r="CR16" s="431"/>
      <c r="CS16" s="431"/>
      <c r="CT16" s="349">
        <f t="shared" si="46"/>
        <v>0</v>
      </c>
      <c r="CU16" s="434"/>
      <c r="CV16" s="345" t="s">
        <v>236</v>
      </c>
      <c r="CW16" s="470"/>
      <c r="CY16" s="355">
        <v>0</v>
      </c>
      <c r="CZ16" s="351">
        <f t="shared" si="47"/>
        <v>0</v>
      </c>
      <c r="DA16" s="430"/>
      <c r="DB16" s="431"/>
      <c r="DC16" s="431"/>
      <c r="DD16" s="431"/>
      <c r="DE16" s="349">
        <f t="shared" si="48"/>
        <v>0</v>
      </c>
      <c r="DF16" s="434"/>
      <c r="DG16" s="345" t="s">
        <v>236</v>
      </c>
      <c r="DH16" s="470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>
        <f t="shared" si="12"/>
        <v>0</v>
      </c>
      <c r="DU16" s="276"/>
      <c r="DV16" s="307"/>
      <c r="DW16" s="307"/>
      <c r="DX16" s="307"/>
      <c r="DY16" s="307"/>
      <c r="DZ16" s="307"/>
      <c r="EA16" s="308">
        <f t="shared" si="13"/>
        <v>0</v>
      </c>
      <c r="EB16" s="307"/>
      <c r="EC16" s="311"/>
      <c r="ED16" s="276"/>
      <c r="EE16" s="276"/>
      <c r="EF16" s="276"/>
      <c r="EG16" s="276"/>
      <c r="EH16" s="276"/>
      <c r="EI16" s="276"/>
      <c r="EJ16" s="276"/>
    </row>
    <row r="17" spans="1:140" s="342" customFormat="1" ht="130.5" customHeight="1" x14ac:dyDescent="0.25">
      <c r="A17" s="343" t="s">
        <v>559</v>
      </c>
      <c r="B17" s="603" t="s">
        <v>923</v>
      </c>
      <c r="C17" s="347">
        <f t="shared" si="27"/>
        <v>18000</v>
      </c>
      <c r="D17" s="348">
        <f t="shared" si="28"/>
        <v>0</v>
      </c>
      <c r="E17" s="348">
        <f t="shared" si="28"/>
        <v>0</v>
      </c>
      <c r="F17" s="349">
        <f t="shared" si="29"/>
        <v>0</v>
      </c>
      <c r="G17" s="349">
        <f t="shared" si="30"/>
        <v>0</v>
      </c>
      <c r="H17" s="349">
        <f t="shared" si="26"/>
        <v>0</v>
      </c>
      <c r="I17" s="349">
        <f t="shared" si="26"/>
        <v>0</v>
      </c>
      <c r="J17" s="349">
        <f t="shared" si="26"/>
        <v>0</v>
      </c>
      <c r="K17" s="343" t="s">
        <v>166</v>
      </c>
      <c r="L17" s="344">
        <v>2</v>
      </c>
      <c r="M17" s="338">
        <f t="shared" si="25"/>
        <v>0</v>
      </c>
      <c r="N17" s="339"/>
      <c r="O17" s="634">
        <v>0</v>
      </c>
      <c r="P17" s="351">
        <f t="shared" si="31"/>
        <v>0</v>
      </c>
      <c r="Q17" s="352"/>
      <c r="R17" s="353"/>
      <c r="S17" s="353"/>
      <c r="T17" s="353"/>
      <c r="U17" s="349">
        <f t="shared" si="32"/>
        <v>0</v>
      </c>
      <c r="V17" s="354"/>
      <c r="W17" s="635" t="s">
        <v>166</v>
      </c>
      <c r="X17" s="647"/>
      <c r="Y17" s="339"/>
      <c r="Z17" s="355">
        <v>9000</v>
      </c>
      <c r="AA17" s="351">
        <f t="shared" si="33"/>
        <v>0</v>
      </c>
      <c r="AB17" s="430"/>
      <c r="AC17" s="431"/>
      <c r="AD17" s="431"/>
      <c r="AE17" s="431"/>
      <c r="AF17" s="349">
        <f t="shared" si="34"/>
        <v>0</v>
      </c>
      <c r="AG17" s="460"/>
      <c r="AH17" s="345" t="s">
        <v>166</v>
      </c>
      <c r="AI17" s="459"/>
      <c r="AJ17" s="339"/>
      <c r="AK17" s="355">
        <v>9000</v>
      </c>
      <c r="AL17" s="351">
        <f t="shared" si="35"/>
        <v>0</v>
      </c>
      <c r="AM17" s="430"/>
      <c r="AN17" s="431"/>
      <c r="AO17" s="431"/>
      <c r="AP17" s="431"/>
      <c r="AQ17" s="349">
        <f t="shared" si="36"/>
        <v>0</v>
      </c>
      <c r="AR17" s="434"/>
      <c r="AS17" s="345" t="s">
        <v>166</v>
      </c>
      <c r="AT17" s="470"/>
      <c r="AV17" s="355">
        <v>0</v>
      </c>
      <c r="AW17" s="351">
        <f t="shared" si="37"/>
        <v>0</v>
      </c>
      <c r="AX17" s="352"/>
      <c r="AY17" s="353"/>
      <c r="AZ17" s="353"/>
      <c r="BA17" s="353"/>
      <c r="BB17" s="349">
        <f t="shared" si="38"/>
        <v>0</v>
      </c>
      <c r="BC17" s="354"/>
      <c r="BD17" s="345" t="s">
        <v>166</v>
      </c>
      <c r="BE17" s="346"/>
      <c r="BG17" s="355">
        <v>0</v>
      </c>
      <c r="BH17" s="351">
        <f t="shared" si="39"/>
        <v>0</v>
      </c>
      <c r="BI17" s="352"/>
      <c r="BJ17" s="353"/>
      <c r="BK17" s="353"/>
      <c r="BL17" s="353"/>
      <c r="BM17" s="349">
        <f t="shared" si="40"/>
        <v>0</v>
      </c>
      <c r="BN17" s="354"/>
      <c r="BO17" s="345" t="s">
        <v>166</v>
      </c>
      <c r="BP17" s="346"/>
      <c r="BR17" s="355">
        <v>0</v>
      </c>
      <c r="BS17" s="351">
        <f t="shared" si="41"/>
        <v>0</v>
      </c>
      <c r="BT17" s="352"/>
      <c r="BU17" s="353"/>
      <c r="BV17" s="353"/>
      <c r="BW17" s="353"/>
      <c r="BX17" s="349">
        <f t="shared" si="42"/>
        <v>0</v>
      </c>
      <c r="BY17" s="354"/>
      <c r="BZ17" s="345" t="s">
        <v>166</v>
      </c>
      <c r="CA17" s="346"/>
      <c r="CC17" s="355">
        <v>0</v>
      </c>
      <c r="CD17" s="351">
        <f t="shared" si="43"/>
        <v>0</v>
      </c>
      <c r="CE17" s="430"/>
      <c r="CF17" s="431"/>
      <c r="CG17" s="431"/>
      <c r="CH17" s="431"/>
      <c r="CI17" s="349">
        <f t="shared" si="44"/>
        <v>0</v>
      </c>
      <c r="CJ17" s="434"/>
      <c r="CK17" s="345" t="s">
        <v>166</v>
      </c>
      <c r="CL17" s="470"/>
      <c r="CN17" s="355">
        <v>0</v>
      </c>
      <c r="CO17" s="351">
        <f t="shared" si="45"/>
        <v>0</v>
      </c>
      <c r="CP17" s="430"/>
      <c r="CQ17" s="431"/>
      <c r="CR17" s="431"/>
      <c r="CS17" s="431"/>
      <c r="CT17" s="349">
        <f t="shared" si="46"/>
        <v>0</v>
      </c>
      <c r="CU17" s="434"/>
      <c r="CV17" s="345" t="s">
        <v>166</v>
      </c>
      <c r="CW17" s="470"/>
      <c r="CY17" s="355">
        <v>0</v>
      </c>
      <c r="CZ17" s="351">
        <f t="shared" si="47"/>
        <v>0</v>
      </c>
      <c r="DA17" s="430"/>
      <c r="DB17" s="431"/>
      <c r="DC17" s="431"/>
      <c r="DD17" s="431"/>
      <c r="DE17" s="349">
        <f t="shared" si="48"/>
        <v>0</v>
      </c>
      <c r="DF17" s="434"/>
      <c r="DG17" s="345" t="s">
        <v>166</v>
      </c>
      <c r="DH17" s="470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>
        <f t="shared" si="12"/>
        <v>0</v>
      </c>
      <c r="DU17" s="276"/>
      <c r="DV17" s="307"/>
      <c r="DW17" s="307"/>
      <c r="DX17" s="307"/>
      <c r="DY17" s="307"/>
      <c r="DZ17" s="307"/>
      <c r="EA17" s="308">
        <f t="shared" si="13"/>
        <v>0</v>
      </c>
      <c r="EB17" s="307"/>
      <c r="EC17" s="311"/>
      <c r="ED17" s="276"/>
      <c r="EE17" s="276"/>
      <c r="EF17" s="276"/>
      <c r="EG17" s="276"/>
      <c r="EH17" s="276"/>
      <c r="EI17" s="276"/>
      <c r="EJ17" s="276"/>
    </row>
    <row r="18" spans="1:140" s="342" customFormat="1" ht="113.25" customHeight="1" x14ac:dyDescent="0.25">
      <c r="A18" s="343" t="s">
        <v>845</v>
      </c>
      <c r="B18" s="603" t="s">
        <v>924</v>
      </c>
      <c r="C18" s="347">
        <f t="shared" si="27"/>
        <v>20000</v>
      </c>
      <c r="D18" s="348">
        <f t="shared" si="28"/>
        <v>0</v>
      </c>
      <c r="E18" s="348">
        <f t="shared" si="28"/>
        <v>0</v>
      </c>
      <c r="F18" s="349">
        <f t="shared" si="29"/>
        <v>0</v>
      </c>
      <c r="G18" s="349">
        <f t="shared" si="30"/>
        <v>0</v>
      </c>
      <c r="H18" s="349">
        <f t="shared" si="26"/>
        <v>0</v>
      </c>
      <c r="I18" s="349">
        <f t="shared" si="26"/>
        <v>0</v>
      </c>
      <c r="J18" s="349">
        <f t="shared" si="26"/>
        <v>0</v>
      </c>
      <c r="K18" s="343" t="s">
        <v>259</v>
      </c>
      <c r="L18" s="344">
        <v>1</v>
      </c>
      <c r="M18" s="338">
        <f t="shared" si="25"/>
        <v>0</v>
      </c>
      <c r="N18" s="339"/>
      <c r="O18" s="634">
        <v>0</v>
      </c>
      <c r="P18" s="351">
        <f t="shared" si="31"/>
        <v>0</v>
      </c>
      <c r="Q18" s="352"/>
      <c r="R18" s="353"/>
      <c r="S18" s="353"/>
      <c r="T18" s="353"/>
      <c r="U18" s="349">
        <f t="shared" si="32"/>
        <v>0</v>
      </c>
      <c r="V18" s="354"/>
      <c r="W18" s="635" t="s">
        <v>259</v>
      </c>
      <c r="X18" s="647"/>
      <c r="Y18" s="339"/>
      <c r="Z18" s="355">
        <v>10000</v>
      </c>
      <c r="AA18" s="351">
        <f t="shared" si="33"/>
        <v>0</v>
      </c>
      <c r="AB18" s="430"/>
      <c r="AC18" s="431"/>
      <c r="AD18" s="431"/>
      <c r="AE18" s="431"/>
      <c r="AF18" s="349">
        <f t="shared" si="34"/>
        <v>0</v>
      </c>
      <c r="AG18" s="460"/>
      <c r="AH18" s="343" t="s">
        <v>259</v>
      </c>
      <c r="AI18" s="459"/>
      <c r="AJ18" s="339"/>
      <c r="AK18" s="355">
        <v>10000</v>
      </c>
      <c r="AL18" s="351">
        <f t="shared" si="35"/>
        <v>0</v>
      </c>
      <c r="AM18" s="430"/>
      <c r="AN18" s="431"/>
      <c r="AO18" s="431"/>
      <c r="AP18" s="431"/>
      <c r="AQ18" s="349">
        <f t="shared" si="36"/>
        <v>0</v>
      </c>
      <c r="AR18" s="434"/>
      <c r="AS18" s="343" t="s">
        <v>259</v>
      </c>
      <c r="AT18" s="470"/>
      <c r="AV18" s="355">
        <v>0</v>
      </c>
      <c r="AW18" s="351">
        <f t="shared" si="37"/>
        <v>0</v>
      </c>
      <c r="AX18" s="352"/>
      <c r="AY18" s="353"/>
      <c r="AZ18" s="353"/>
      <c r="BA18" s="353"/>
      <c r="BB18" s="349">
        <f t="shared" si="38"/>
        <v>0</v>
      </c>
      <c r="BC18" s="354"/>
      <c r="BD18" s="343" t="s">
        <v>259</v>
      </c>
      <c r="BE18" s="346"/>
      <c r="BG18" s="355">
        <v>0</v>
      </c>
      <c r="BH18" s="351">
        <f t="shared" si="39"/>
        <v>0</v>
      </c>
      <c r="BI18" s="352"/>
      <c r="BJ18" s="353"/>
      <c r="BK18" s="353"/>
      <c r="BL18" s="353"/>
      <c r="BM18" s="349">
        <f t="shared" si="40"/>
        <v>0</v>
      </c>
      <c r="BN18" s="354"/>
      <c r="BO18" s="343" t="s">
        <v>259</v>
      </c>
      <c r="BP18" s="346"/>
      <c r="BR18" s="355">
        <v>0</v>
      </c>
      <c r="BS18" s="351">
        <f t="shared" si="41"/>
        <v>0</v>
      </c>
      <c r="BT18" s="352"/>
      <c r="BU18" s="353"/>
      <c r="BV18" s="353"/>
      <c r="BW18" s="353"/>
      <c r="BX18" s="349">
        <f t="shared" si="42"/>
        <v>0</v>
      </c>
      <c r="BY18" s="354"/>
      <c r="BZ18" s="343" t="s">
        <v>259</v>
      </c>
      <c r="CA18" s="346"/>
      <c r="CC18" s="355">
        <v>0</v>
      </c>
      <c r="CD18" s="351">
        <f t="shared" si="43"/>
        <v>0</v>
      </c>
      <c r="CE18" s="430"/>
      <c r="CF18" s="431"/>
      <c r="CG18" s="431"/>
      <c r="CH18" s="431"/>
      <c r="CI18" s="349">
        <f t="shared" si="44"/>
        <v>0</v>
      </c>
      <c r="CJ18" s="434"/>
      <c r="CK18" s="343" t="s">
        <v>259</v>
      </c>
      <c r="CL18" s="470"/>
      <c r="CN18" s="355">
        <v>0</v>
      </c>
      <c r="CO18" s="351">
        <f t="shared" si="45"/>
        <v>0</v>
      </c>
      <c r="CP18" s="430"/>
      <c r="CQ18" s="431"/>
      <c r="CR18" s="431"/>
      <c r="CS18" s="431"/>
      <c r="CT18" s="349">
        <f t="shared" si="46"/>
        <v>0</v>
      </c>
      <c r="CU18" s="434"/>
      <c r="CV18" s="343" t="s">
        <v>259</v>
      </c>
      <c r="CW18" s="470"/>
      <c r="CY18" s="355">
        <v>0</v>
      </c>
      <c r="CZ18" s="351">
        <f t="shared" si="47"/>
        <v>0</v>
      </c>
      <c r="DA18" s="430"/>
      <c r="DB18" s="431"/>
      <c r="DC18" s="431"/>
      <c r="DD18" s="431"/>
      <c r="DE18" s="349">
        <f t="shared" si="48"/>
        <v>0</v>
      </c>
      <c r="DF18" s="434"/>
      <c r="DG18" s="343" t="s">
        <v>259</v>
      </c>
      <c r="DH18" s="470"/>
      <c r="DK18" s="275">
        <v>500</v>
      </c>
      <c r="DL18" s="275">
        <v>2500</v>
      </c>
      <c r="DM18" s="275">
        <v>3000</v>
      </c>
      <c r="DN18" s="275"/>
      <c r="DO18" s="275"/>
      <c r="DP18" s="275"/>
      <c r="DQ18" s="275"/>
      <c r="DR18" s="275"/>
      <c r="DS18" s="275"/>
      <c r="DT18" s="275">
        <f t="shared" si="12"/>
        <v>6000</v>
      </c>
      <c r="DU18" s="276"/>
      <c r="DV18" s="307">
        <f>DW18+DX18+DY18+DZ18+EB18</f>
        <v>6000</v>
      </c>
      <c r="DW18" s="307">
        <f>DT18*0.85</f>
        <v>5100</v>
      </c>
      <c r="DX18" s="307">
        <f>DT18*0.1</f>
        <v>600</v>
      </c>
      <c r="DY18" s="307"/>
      <c r="DZ18" s="307">
        <f>DT18*0.05</f>
        <v>300</v>
      </c>
      <c r="EA18" s="307">
        <f t="shared" si="13"/>
        <v>6000</v>
      </c>
      <c r="EB18" s="307"/>
      <c r="EC18" s="311"/>
      <c r="ED18" s="276"/>
      <c r="EE18" s="276"/>
      <c r="EF18" s="276"/>
      <c r="EG18" s="276"/>
      <c r="EH18" s="276"/>
      <c r="EI18" s="276"/>
      <c r="EJ18" s="276"/>
    </row>
    <row r="19" spans="1:140" s="342" customFormat="1" ht="135.75" customHeight="1" x14ac:dyDescent="0.25">
      <c r="A19" s="914" t="s">
        <v>846</v>
      </c>
      <c r="B19" s="915" t="s">
        <v>925</v>
      </c>
      <c r="C19" s="913">
        <f>O19+Z19+AK19+AV19+BG19+BR19+CC19+CN19+CY19</f>
        <v>20000</v>
      </c>
      <c r="D19" s="950">
        <f>P19+AA19+AL19+AW19+BH19+BS19+CD19+CO19+CZ19</f>
        <v>0</v>
      </c>
      <c r="E19" s="979">
        <f>Q19+AB19+AM19+AX19+BI19+BT19+CE19+CP19+DA19</f>
        <v>0</v>
      </c>
      <c r="F19" s="781">
        <f t="shared" si="29"/>
        <v>0</v>
      </c>
      <c r="G19" s="780">
        <f>S19+AD19+AO19+AZ19+BK19+BV19+CG19+CR19+DC19</f>
        <v>0</v>
      </c>
      <c r="H19" s="780">
        <f t="shared" si="26"/>
        <v>0</v>
      </c>
      <c r="I19" s="780">
        <f t="shared" si="26"/>
        <v>0</v>
      </c>
      <c r="J19" s="999">
        <f t="shared" si="26"/>
        <v>0</v>
      </c>
      <c r="K19" s="343" t="s">
        <v>482</v>
      </c>
      <c r="L19" s="344">
        <v>25</v>
      </c>
      <c r="M19" s="338">
        <f t="shared" si="25"/>
        <v>0</v>
      </c>
      <c r="N19" s="339"/>
      <c r="O19" s="794">
        <v>1000</v>
      </c>
      <c r="P19" s="796">
        <f>U19+V19</f>
        <v>0</v>
      </c>
      <c r="Q19" s="991"/>
      <c r="R19" s="896"/>
      <c r="S19" s="896"/>
      <c r="T19" s="896"/>
      <c r="U19" s="780">
        <f>Q19+R19+S19+T19</f>
        <v>0</v>
      </c>
      <c r="V19" s="897"/>
      <c r="W19" s="635" t="s">
        <v>482</v>
      </c>
      <c r="X19" s="647"/>
      <c r="Y19" s="339"/>
      <c r="Z19" s="819">
        <v>9000</v>
      </c>
      <c r="AA19" s="796">
        <f>AF19+AG19</f>
        <v>0</v>
      </c>
      <c r="AB19" s="805"/>
      <c r="AC19" s="821"/>
      <c r="AD19" s="821"/>
      <c r="AE19" s="821"/>
      <c r="AF19" s="780">
        <f>AB19+AC19+AD19+AE19</f>
        <v>0</v>
      </c>
      <c r="AG19" s="856"/>
      <c r="AH19" s="336" t="s">
        <v>482</v>
      </c>
      <c r="AI19" s="456"/>
      <c r="AJ19" s="339"/>
      <c r="AK19" s="819">
        <v>10000</v>
      </c>
      <c r="AL19" s="796">
        <f>AQ19+AR19</f>
        <v>0</v>
      </c>
      <c r="AM19" s="805"/>
      <c r="AN19" s="821"/>
      <c r="AO19" s="821"/>
      <c r="AP19" s="821"/>
      <c r="AQ19" s="780">
        <f>AM19+AN19+AO19+AP19</f>
        <v>0</v>
      </c>
      <c r="AR19" s="823"/>
      <c r="AS19" s="336" t="s">
        <v>482</v>
      </c>
      <c r="AT19" s="468"/>
      <c r="AV19" s="819">
        <v>0</v>
      </c>
      <c r="AW19" s="796">
        <f>BB19+BC19</f>
        <v>0</v>
      </c>
      <c r="AX19" s="805"/>
      <c r="AY19" s="821"/>
      <c r="AZ19" s="821"/>
      <c r="BA19" s="821"/>
      <c r="BB19" s="780">
        <f>AX19+AY19+AZ19+BA19</f>
        <v>0</v>
      </c>
      <c r="BC19" s="848"/>
      <c r="BD19" s="336" t="s">
        <v>482</v>
      </c>
      <c r="BE19" s="341"/>
      <c r="BG19" s="819">
        <v>0</v>
      </c>
      <c r="BH19" s="796">
        <f>BM19+BN19</f>
        <v>0</v>
      </c>
      <c r="BI19" s="805"/>
      <c r="BJ19" s="821"/>
      <c r="BK19" s="821"/>
      <c r="BL19" s="821"/>
      <c r="BM19" s="780">
        <f>BI19+BJ19+BK19+BL19</f>
        <v>0</v>
      </c>
      <c r="BN19" s="823"/>
      <c r="BO19" s="336" t="s">
        <v>482</v>
      </c>
      <c r="BP19" s="341"/>
      <c r="BR19" s="819">
        <v>0</v>
      </c>
      <c r="BS19" s="796">
        <f>BX19+BY19</f>
        <v>0</v>
      </c>
      <c r="BT19" s="805"/>
      <c r="BU19" s="821"/>
      <c r="BV19" s="821"/>
      <c r="BW19" s="821"/>
      <c r="BX19" s="780">
        <f>BT19+BU19+BV19+BW19</f>
        <v>0</v>
      </c>
      <c r="BY19" s="823"/>
      <c r="BZ19" s="336" t="s">
        <v>482</v>
      </c>
      <c r="CA19" s="341"/>
      <c r="CC19" s="819">
        <v>0</v>
      </c>
      <c r="CD19" s="796">
        <f>CI19+CJ19</f>
        <v>0</v>
      </c>
      <c r="CE19" s="805"/>
      <c r="CF19" s="821"/>
      <c r="CG19" s="821"/>
      <c r="CH19" s="821"/>
      <c r="CI19" s="780">
        <f>CE19+CF19+CG19+CH19</f>
        <v>0</v>
      </c>
      <c r="CJ19" s="823"/>
      <c r="CK19" s="336" t="s">
        <v>482</v>
      </c>
      <c r="CL19" s="468"/>
      <c r="CN19" s="819">
        <v>0</v>
      </c>
      <c r="CO19" s="796">
        <f>CT19+CU19</f>
        <v>0</v>
      </c>
      <c r="CP19" s="805"/>
      <c r="CQ19" s="821"/>
      <c r="CR19" s="821"/>
      <c r="CS19" s="821"/>
      <c r="CT19" s="780">
        <f>CP19+CQ19+CR19+CS19</f>
        <v>0</v>
      </c>
      <c r="CU19" s="823"/>
      <c r="CV19" s="336" t="s">
        <v>482</v>
      </c>
      <c r="CW19" s="468"/>
      <c r="CY19" s="819">
        <v>0</v>
      </c>
      <c r="CZ19" s="796">
        <f>DE19+DF19</f>
        <v>0</v>
      </c>
      <c r="DA19" s="805"/>
      <c r="DB19" s="821"/>
      <c r="DC19" s="821"/>
      <c r="DD19" s="821"/>
      <c r="DE19" s="780">
        <f>DA19+DB19+DC19+DD19</f>
        <v>0</v>
      </c>
      <c r="DF19" s="823"/>
      <c r="DG19" s="336" t="s">
        <v>482</v>
      </c>
      <c r="DH19" s="468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>
        <f t="shared" si="12"/>
        <v>0</v>
      </c>
      <c r="DU19" s="276"/>
      <c r="DV19" s="307"/>
      <c r="DW19" s="307"/>
      <c r="DX19" s="307"/>
      <c r="DY19" s="307"/>
      <c r="DZ19" s="307"/>
      <c r="EA19" s="308">
        <f t="shared" si="13"/>
        <v>0</v>
      </c>
      <c r="EB19" s="307"/>
      <c r="EC19" s="311"/>
      <c r="ED19" s="276"/>
      <c r="EE19" s="276"/>
      <c r="EF19" s="276"/>
      <c r="EG19" s="276"/>
      <c r="EH19" s="276"/>
      <c r="EI19" s="276"/>
      <c r="EJ19" s="276"/>
    </row>
    <row r="20" spans="1:140" s="342" customFormat="1" ht="69.75" customHeight="1" x14ac:dyDescent="0.25">
      <c r="A20" s="914"/>
      <c r="B20" s="915"/>
      <c r="C20" s="913"/>
      <c r="D20" s="950"/>
      <c r="E20" s="979"/>
      <c r="F20" s="776"/>
      <c r="G20" s="780"/>
      <c r="H20" s="780"/>
      <c r="I20" s="780"/>
      <c r="J20" s="999"/>
      <c r="K20" s="343" t="s">
        <v>160</v>
      </c>
      <c r="L20" s="344">
        <v>10</v>
      </c>
      <c r="M20" s="338">
        <f t="shared" si="25"/>
        <v>0</v>
      </c>
      <c r="N20" s="339"/>
      <c r="O20" s="794"/>
      <c r="P20" s="796"/>
      <c r="Q20" s="991"/>
      <c r="R20" s="896"/>
      <c r="S20" s="896"/>
      <c r="T20" s="896"/>
      <c r="U20" s="780"/>
      <c r="V20" s="897"/>
      <c r="W20" s="635" t="s">
        <v>160</v>
      </c>
      <c r="X20" s="647"/>
      <c r="Y20" s="339"/>
      <c r="Z20" s="819"/>
      <c r="AA20" s="796"/>
      <c r="AB20" s="805"/>
      <c r="AC20" s="821"/>
      <c r="AD20" s="821"/>
      <c r="AE20" s="821"/>
      <c r="AF20" s="780"/>
      <c r="AG20" s="856"/>
      <c r="AH20" s="343" t="s">
        <v>160</v>
      </c>
      <c r="AI20" s="459"/>
      <c r="AJ20" s="339"/>
      <c r="AK20" s="819"/>
      <c r="AL20" s="796"/>
      <c r="AM20" s="805"/>
      <c r="AN20" s="821"/>
      <c r="AO20" s="821"/>
      <c r="AP20" s="821"/>
      <c r="AQ20" s="780"/>
      <c r="AR20" s="823"/>
      <c r="AS20" s="343" t="s">
        <v>160</v>
      </c>
      <c r="AT20" s="470"/>
      <c r="AV20" s="819"/>
      <c r="AW20" s="796"/>
      <c r="AX20" s="805"/>
      <c r="AY20" s="821"/>
      <c r="AZ20" s="821"/>
      <c r="BA20" s="821"/>
      <c r="BB20" s="780"/>
      <c r="BC20" s="810"/>
      <c r="BD20" s="343" t="s">
        <v>160</v>
      </c>
      <c r="BE20" s="470"/>
      <c r="BG20" s="819"/>
      <c r="BH20" s="796"/>
      <c r="BI20" s="805"/>
      <c r="BJ20" s="821"/>
      <c r="BK20" s="821"/>
      <c r="BL20" s="821"/>
      <c r="BM20" s="780"/>
      <c r="BN20" s="823"/>
      <c r="BO20" s="343" t="s">
        <v>160</v>
      </c>
      <c r="BP20" s="470"/>
      <c r="BR20" s="819"/>
      <c r="BS20" s="796"/>
      <c r="BT20" s="805"/>
      <c r="BU20" s="821"/>
      <c r="BV20" s="821"/>
      <c r="BW20" s="821"/>
      <c r="BX20" s="780"/>
      <c r="BY20" s="823"/>
      <c r="BZ20" s="343" t="s">
        <v>160</v>
      </c>
      <c r="CA20" s="470"/>
      <c r="CC20" s="819"/>
      <c r="CD20" s="796"/>
      <c r="CE20" s="805"/>
      <c r="CF20" s="821"/>
      <c r="CG20" s="821"/>
      <c r="CH20" s="821"/>
      <c r="CI20" s="780"/>
      <c r="CJ20" s="823"/>
      <c r="CK20" s="343" t="s">
        <v>160</v>
      </c>
      <c r="CL20" s="470"/>
      <c r="CN20" s="819"/>
      <c r="CO20" s="796"/>
      <c r="CP20" s="805"/>
      <c r="CQ20" s="821"/>
      <c r="CR20" s="821"/>
      <c r="CS20" s="821"/>
      <c r="CT20" s="780"/>
      <c r="CU20" s="823"/>
      <c r="CV20" s="343" t="s">
        <v>160</v>
      </c>
      <c r="CW20" s="470"/>
      <c r="CY20" s="819"/>
      <c r="CZ20" s="796"/>
      <c r="DA20" s="805"/>
      <c r="DB20" s="821"/>
      <c r="DC20" s="821"/>
      <c r="DD20" s="821"/>
      <c r="DE20" s="780"/>
      <c r="DF20" s="823"/>
      <c r="DG20" s="343" t="s">
        <v>160</v>
      </c>
      <c r="DH20" s="470"/>
      <c r="DK20" s="275"/>
      <c r="DL20" s="275">
        <v>6000</v>
      </c>
      <c r="DM20" s="275">
        <v>6000</v>
      </c>
      <c r="DN20" s="275"/>
      <c r="DO20" s="275"/>
      <c r="DP20" s="275"/>
      <c r="DQ20" s="275"/>
      <c r="DR20" s="275"/>
      <c r="DS20" s="275"/>
      <c r="DT20" s="275">
        <f t="shared" si="12"/>
        <v>12000</v>
      </c>
      <c r="DU20" s="276"/>
      <c r="DV20" s="307">
        <f>DW20+DX20+DY20+DZ20+EB20</f>
        <v>12000</v>
      </c>
      <c r="DW20" s="307">
        <f>DT20*0.85</f>
        <v>10200</v>
      </c>
      <c r="DX20" s="307">
        <f>DT20*0.1</f>
        <v>1200</v>
      </c>
      <c r="DY20" s="307"/>
      <c r="DZ20" s="307">
        <v>0</v>
      </c>
      <c r="EA20" s="307">
        <f t="shared" si="13"/>
        <v>11400</v>
      </c>
      <c r="EB20" s="307">
        <f>DT20*0.05</f>
        <v>600</v>
      </c>
      <c r="EC20" s="311"/>
      <c r="ED20" s="276"/>
      <c r="EE20" s="276"/>
      <c r="EF20" s="276"/>
      <c r="EG20" s="276"/>
      <c r="EH20" s="276"/>
      <c r="EI20" s="276"/>
      <c r="EJ20" s="276"/>
    </row>
    <row r="21" spans="1:140" s="342" customFormat="1" ht="90" customHeight="1" x14ac:dyDescent="0.25">
      <c r="A21" s="914"/>
      <c r="B21" s="915"/>
      <c r="C21" s="913"/>
      <c r="D21" s="950"/>
      <c r="E21" s="979"/>
      <c r="F21" s="777"/>
      <c r="G21" s="780"/>
      <c r="H21" s="780"/>
      <c r="I21" s="780"/>
      <c r="J21" s="999"/>
      <c r="K21" s="343" t="s">
        <v>483</v>
      </c>
      <c r="L21" s="344">
        <v>50</v>
      </c>
      <c r="M21" s="338">
        <f t="shared" si="25"/>
        <v>0</v>
      </c>
      <c r="N21" s="339"/>
      <c r="O21" s="794"/>
      <c r="P21" s="796"/>
      <c r="Q21" s="991"/>
      <c r="R21" s="896"/>
      <c r="S21" s="896"/>
      <c r="T21" s="896"/>
      <c r="U21" s="780"/>
      <c r="V21" s="897"/>
      <c r="W21" s="635" t="s">
        <v>483</v>
      </c>
      <c r="X21" s="647"/>
      <c r="Y21" s="339"/>
      <c r="Z21" s="819"/>
      <c r="AA21" s="796"/>
      <c r="AB21" s="805"/>
      <c r="AC21" s="821"/>
      <c r="AD21" s="821"/>
      <c r="AE21" s="821"/>
      <c r="AF21" s="780"/>
      <c r="AG21" s="856"/>
      <c r="AH21" s="343" t="s">
        <v>483</v>
      </c>
      <c r="AI21" s="459"/>
      <c r="AJ21" s="339"/>
      <c r="AK21" s="819"/>
      <c r="AL21" s="796"/>
      <c r="AM21" s="805"/>
      <c r="AN21" s="821"/>
      <c r="AO21" s="821"/>
      <c r="AP21" s="821"/>
      <c r="AQ21" s="780"/>
      <c r="AR21" s="823"/>
      <c r="AS21" s="343" t="s">
        <v>483</v>
      </c>
      <c r="AT21" s="470"/>
      <c r="AV21" s="819"/>
      <c r="AW21" s="796"/>
      <c r="AX21" s="805"/>
      <c r="AY21" s="821"/>
      <c r="AZ21" s="821"/>
      <c r="BA21" s="821"/>
      <c r="BB21" s="780"/>
      <c r="BC21" s="811"/>
      <c r="BD21" s="343" t="s">
        <v>483</v>
      </c>
      <c r="BE21" s="470"/>
      <c r="BG21" s="819"/>
      <c r="BH21" s="796"/>
      <c r="BI21" s="805"/>
      <c r="BJ21" s="821"/>
      <c r="BK21" s="821"/>
      <c r="BL21" s="821"/>
      <c r="BM21" s="780"/>
      <c r="BN21" s="823"/>
      <c r="BO21" s="343" t="s">
        <v>483</v>
      </c>
      <c r="BP21" s="470"/>
      <c r="BR21" s="819"/>
      <c r="BS21" s="796"/>
      <c r="BT21" s="805"/>
      <c r="BU21" s="821"/>
      <c r="BV21" s="821"/>
      <c r="BW21" s="821"/>
      <c r="BX21" s="780"/>
      <c r="BY21" s="823"/>
      <c r="BZ21" s="343" t="s">
        <v>483</v>
      </c>
      <c r="CA21" s="470"/>
      <c r="CC21" s="819"/>
      <c r="CD21" s="796"/>
      <c r="CE21" s="805"/>
      <c r="CF21" s="821"/>
      <c r="CG21" s="821"/>
      <c r="CH21" s="821"/>
      <c r="CI21" s="780"/>
      <c r="CJ21" s="823"/>
      <c r="CK21" s="343" t="s">
        <v>483</v>
      </c>
      <c r="CL21" s="470"/>
      <c r="CN21" s="819"/>
      <c r="CO21" s="796"/>
      <c r="CP21" s="805"/>
      <c r="CQ21" s="821"/>
      <c r="CR21" s="821"/>
      <c r="CS21" s="821"/>
      <c r="CT21" s="780"/>
      <c r="CU21" s="823"/>
      <c r="CV21" s="343" t="s">
        <v>483</v>
      </c>
      <c r="CW21" s="470"/>
      <c r="CY21" s="819"/>
      <c r="CZ21" s="796"/>
      <c r="DA21" s="805"/>
      <c r="DB21" s="821"/>
      <c r="DC21" s="821"/>
      <c r="DD21" s="821"/>
      <c r="DE21" s="780"/>
      <c r="DF21" s="823"/>
      <c r="DG21" s="343" t="s">
        <v>483</v>
      </c>
      <c r="DH21" s="470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>
        <f t="shared" si="12"/>
        <v>0</v>
      </c>
      <c r="DU21" s="276"/>
      <c r="DV21" s="307"/>
      <c r="DW21" s="307"/>
      <c r="DX21" s="307"/>
      <c r="DY21" s="307"/>
      <c r="DZ21" s="307"/>
      <c r="EA21" s="308">
        <f t="shared" si="13"/>
        <v>0</v>
      </c>
      <c r="EB21" s="307"/>
      <c r="EC21" s="311"/>
      <c r="ED21" s="276"/>
      <c r="EE21" s="276"/>
      <c r="EF21" s="276"/>
      <c r="EG21" s="276"/>
      <c r="EH21" s="276"/>
      <c r="EI21" s="276"/>
      <c r="EJ21" s="276"/>
    </row>
    <row r="22" spans="1:140" s="342" customFormat="1" ht="100.5" customHeight="1" x14ac:dyDescent="0.25">
      <c r="A22" s="914" t="s">
        <v>560</v>
      </c>
      <c r="B22" s="915" t="s">
        <v>926</v>
      </c>
      <c r="C22" s="913">
        <f>O22+Z22+AK22+AW22+BG22+BR22+CC22+CN22+CY22</f>
        <v>6000</v>
      </c>
      <c r="D22" s="908">
        <f t="shared" ref="D22:J22" si="49">P22+AA22+AL22+AW22+BH22+BS22+CD22+CO22+CZ22</f>
        <v>3000</v>
      </c>
      <c r="E22" s="908">
        <f t="shared" si="49"/>
        <v>0</v>
      </c>
      <c r="F22" s="776">
        <f t="shared" si="49"/>
        <v>0</v>
      </c>
      <c r="G22" s="777">
        <f t="shared" si="49"/>
        <v>0</v>
      </c>
      <c r="H22" s="777">
        <f t="shared" si="49"/>
        <v>0</v>
      </c>
      <c r="I22" s="777">
        <f t="shared" si="49"/>
        <v>0</v>
      </c>
      <c r="J22" s="1000">
        <f t="shared" si="49"/>
        <v>3000</v>
      </c>
      <c r="K22" s="343" t="s">
        <v>157</v>
      </c>
      <c r="L22" s="344">
        <v>9</v>
      </c>
      <c r="M22" s="338">
        <f t="shared" si="25"/>
        <v>2</v>
      </c>
      <c r="N22" s="339"/>
      <c r="O22" s="794">
        <v>500</v>
      </c>
      <c r="P22" s="796">
        <f>U22+V22</f>
        <v>3000</v>
      </c>
      <c r="Q22" s="922"/>
      <c r="R22" s="857"/>
      <c r="S22" s="857"/>
      <c r="T22" s="857">
        <v>0</v>
      </c>
      <c r="U22" s="780">
        <f>Q22+R22+S22+T22</f>
        <v>0</v>
      </c>
      <c r="V22" s="1004">
        <v>3000</v>
      </c>
      <c r="W22" s="635" t="s">
        <v>157</v>
      </c>
      <c r="X22" s="647">
        <v>2</v>
      </c>
      <c r="Y22" s="339"/>
      <c r="Z22" s="819">
        <v>2500</v>
      </c>
      <c r="AA22" s="796">
        <f>AF22+AG22</f>
        <v>0</v>
      </c>
      <c r="AB22" s="805"/>
      <c r="AC22" s="821"/>
      <c r="AD22" s="821"/>
      <c r="AE22" s="821"/>
      <c r="AF22" s="780">
        <f>AB22+AC22+AD22+AE22</f>
        <v>0</v>
      </c>
      <c r="AG22" s="823"/>
      <c r="AH22" s="343" t="s">
        <v>157</v>
      </c>
      <c r="AI22" s="459"/>
      <c r="AJ22" s="339"/>
      <c r="AK22" s="819">
        <v>3000</v>
      </c>
      <c r="AL22" s="796">
        <f>AQ22+AR22</f>
        <v>0</v>
      </c>
      <c r="AM22" s="805"/>
      <c r="AN22" s="821"/>
      <c r="AO22" s="821"/>
      <c r="AP22" s="821"/>
      <c r="AQ22" s="780">
        <f>AM22+AN22+AO22+AP22</f>
        <v>0</v>
      </c>
      <c r="AR22" s="823"/>
      <c r="AS22" s="343" t="s">
        <v>157</v>
      </c>
      <c r="AT22" s="470"/>
      <c r="AV22" s="819">
        <v>0</v>
      </c>
      <c r="AW22" s="796">
        <f>BB22+BC22</f>
        <v>0</v>
      </c>
      <c r="AX22" s="805"/>
      <c r="AY22" s="821"/>
      <c r="AZ22" s="821"/>
      <c r="BA22" s="821"/>
      <c r="BB22" s="780">
        <f>AX22+AY22+AZ22+BA22</f>
        <v>0</v>
      </c>
      <c r="BC22" s="848"/>
      <c r="BD22" s="343" t="s">
        <v>157</v>
      </c>
      <c r="BE22" s="470"/>
      <c r="BG22" s="819">
        <v>0</v>
      </c>
      <c r="BH22" s="796">
        <f>BM22+BN22</f>
        <v>0</v>
      </c>
      <c r="BI22" s="805"/>
      <c r="BJ22" s="821"/>
      <c r="BK22" s="821"/>
      <c r="BL22" s="821"/>
      <c r="BM22" s="780">
        <f>BI22+BJ22+BK22+BL22</f>
        <v>0</v>
      </c>
      <c r="BN22" s="823"/>
      <c r="BO22" s="343" t="s">
        <v>157</v>
      </c>
      <c r="BP22" s="470"/>
      <c r="BR22" s="819">
        <v>0</v>
      </c>
      <c r="BS22" s="796">
        <f>BX22+BY22</f>
        <v>0</v>
      </c>
      <c r="BT22" s="805"/>
      <c r="BU22" s="821"/>
      <c r="BV22" s="821"/>
      <c r="BW22" s="821"/>
      <c r="BX22" s="780">
        <f>BT22+BU22+BV22+BW22</f>
        <v>0</v>
      </c>
      <c r="BY22" s="823"/>
      <c r="BZ22" s="343" t="s">
        <v>157</v>
      </c>
      <c r="CA22" s="470"/>
      <c r="CC22" s="819">
        <v>0</v>
      </c>
      <c r="CD22" s="796">
        <f>CI22+CJ22</f>
        <v>0</v>
      </c>
      <c r="CE22" s="805"/>
      <c r="CF22" s="821"/>
      <c r="CG22" s="821"/>
      <c r="CH22" s="821"/>
      <c r="CI22" s="780">
        <f>CE22+CF22+CG22+CH22</f>
        <v>0</v>
      </c>
      <c r="CJ22" s="823"/>
      <c r="CK22" s="343" t="s">
        <v>157</v>
      </c>
      <c r="CL22" s="470"/>
      <c r="CN22" s="819">
        <v>0</v>
      </c>
      <c r="CO22" s="796">
        <f>CT22+CU22</f>
        <v>0</v>
      </c>
      <c r="CP22" s="805"/>
      <c r="CQ22" s="821"/>
      <c r="CR22" s="821"/>
      <c r="CS22" s="821"/>
      <c r="CT22" s="780">
        <f>CP22+CQ22+CR22+CS22</f>
        <v>0</v>
      </c>
      <c r="CU22" s="823"/>
      <c r="CV22" s="343" t="s">
        <v>157</v>
      </c>
      <c r="CW22" s="470"/>
      <c r="CY22" s="819">
        <v>0</v>
      </c>
      <c r="CZ22" s="796">
        <f>DE22+DF22</f>
        <v>0</v>
      </c>
      <c r="DA22" s="805"/>
      <c r="DB22" s="821"/>
      <c r="DC22" s="821"/>
      <c r="DD22" s="821"/>
      <c r="DE22" s="780">
        <f>DA22+DB22+DC22+DD22</f>
        <v>0</v>
      </c>
      <c r="DF22" s="823"/>
      <c r="DG22" s="343" t="s">
        <v>157</v>
      </c>
      <c r="DH22" s="470"/>
      <c r="DK22" s="275"/>
      <c r="DL22" s="275">
        <v>2500</v>
      </c>
      <c r="DM22" s="275">
        <v>2500</v>
      </c>
      <c r="DN22" s="275"/>
      <c r="DO22" s="275"/>
      <c r="DP22" s="275"/>
      <c r="DQ22" s="275"/>
      <c r="DR22" s="275"/>
      <c r="DS22" s="275"/>
      <c r="DT22" s="275">
        <f t="shared" si="12"/>
        <v>5000</v>
      </c>
      <c r="DU22" s="276"/>
      <c r="DV22" s="307">
        <f>DW22+DX22+DY22+DZ22+EB22</f>
        <v>5000</v>
      </c>
      <c r="DW22" s="307">
        <v>0</v>
      </c>
      <c r="DX22" s="307">
        <v>0</v>
      </c>
      <c r="DY22" s="307"/>
      <c r="DZ22" s="307">
        <v>0</v>
      </c>
      <c r="EA22" s="307">
        <f>SUM(DW22:DZ22)</f>
        <v>0</v>
      </c>
      <c r="EB22" s="307">
        <v>5000</v>
      </c>
      <c r="EC22" s="311"/>
      <c r="ED22" s="276"/>
      <c r="EE22" s="276"/>
      <c r="EF22" s="276"/>
      <c r="EG22" s="276"/>
      <c r="EH22" s="276"/>
      <c r="EI22" s="276"/>
      <c r="EJ22" s="276"/>
    </row>
    <row r="23" spans="1:140" s="342" customFormat="1" ht="83.25" customHeight="1" x14ac:dyDescent="0.25">
      <c r="A23" s="914"/>
      <c r="B23" s="915"/>
      <c r="C23" s="913"/>
      <c r="D23" s="909"/>
      <c r="E23" s="909"/>
      <c r="F23" s="777"/>
      <c r="G23" s="820"/>
      <c r="H23" s="820"/>
      <c r="I23" s="820"/>
      <c r="J23" s="1001"/>
      <c r="K23" s="343" t="s">
        <v>484</v>
      </c>
      <c r="L23" s="344">
        <v>30</v>
      </c>
      <c r="M23" s="338">
        <f t="shared" si="25"/>
        <v>6</v>
      </c>
      <c r="N23" s="339"/>
      <c r="O23" s="794"/>
      <c r="P23" s="796"/>
      <c r="Q23" s="922"/>
      <c r="R23" s="857"/>
      <c r="S23" s="857"/>
      <c r="T23" s="857"/>
      <c r="U23" s="780"/>
      <c r="V23" s="1004"/>
      <c r="W23" s="635" t="s">
        <v>484</v>
      </c>
      <c r="X23" s="647">
        <v>6</v>
      </c>
      <c r="Y23" s="339"/>
      <c r="Z23" s="819"/>
      <c r="AA23" s="796"/>
      <c r="AB23" s="805"/>
      <c r="AC23" s="821"/>
      <c r="AD23" s="821"/>
      <c r="AE23" s="821"/>
      <c r="AF23" s="780"/>
      <c r="AG23" s="823"/>
      <c r="AH23" s="343" t="s">
        <v>484</v>
      </c>
      <c r="AI23" s="459"/>
      <c r="AJ23" s="339"/>
      <c r="AK23" s="819"/>
      <c r="AL23" s="796"/>
      <c r="AM23" s="805"/>
      <c r="AN23" s="821"/>
      <c r="AO23" s="821"/>
      <c r="AP23" s="821"/>
      <c r="AQ23" s="780"/>
      <c r="AR23" s="823"/>
      <c r="AS23" s="343" t="s">
        <v>484</v>
      </c>
      <c r="AT23" s="470"/>
      <c r="AV23" s="819"/>
      <c r="AW23" s="796"/>
      <c r="AX23" s="805"/>
      <c r="AY23" s="821"/>
      <c r="AZ23" s="821"/>
      <c r="BA23" s="821"/>
      <c r="BB23" s="780"/>
      <c r="BC23" s="811"/>
      <c r="BD23" s="343" t="s">
        <v>484</v>
      </c>
      <c r="BE23" s="470"/>
      <c r="BG23" s="819"/>
      <c r="BH23" s="796"/>
      <c r="BI23" s="805"/>
      <c r="BJ23" s="821"/>
      <c r="BK23" s="821"/>
      <c r="BL23" s="821"/>
      <c r="BM23" s="780"/>
      <c r="BN23" s="823"/>
      <c r="BO23" s="343" t="s">
        <v>484</v>
      </c>
      <c r="BP23" s="470"/>
      <c r="BR23" s="819"/>
      <c r="BS23" s="796"/>
      <c r="BT23" s="805"/>
      <c r="BU23" s="821"/>
      <c r="BV23" s="821"/>
      <c r="BW23" s="821"/>
      <c r="BX23" s="780"/>
      <c r="BY23" s="823"/>
      <c r="BZ23" s="343" t="s">
        <v>484</v>
      </c>
      <c r="CA23" s="470"/>
      <c r="CC23" s="819"/>
      <c r="CD23" s="796"/>
      <c r="CE23" s="805"/>
      <c r="CF23" s="821"/>
      <c r="CG23" s="821"/>
      <c r="CH23" s="821"/>
      <c r="CI23" s="780"/>
      <c r="CJ23" s="823"/>
      <c r="CK23" s="343" t="s">
        <v>484</v>
      </c>
      <c r="CL23" s="470"/>
      <c r="CN23" s="819"/>
      <c r="CO23" s="796"/>
      <c r="CP23" s="805"/>
      <c r="CQ23" s="821"/>
      <c r="CR23" s="821"/>
      <c r="CS23" s="821"/>
      <c r="CT23" s="780"/>
      <c r="CU23" s="823"/>
      <c r="CV23" s="343" t="s">
        <v>484</v>
      </c>
      <c r="CW23" s="470"/>
      <c r="CY23" s="819"/>
      <c r="CZ23" s="796"/>
      <c r="DA23" s="805"/>
      <c r="DB23" s="821"/>
      <c r="DC23" s="821"/>
      <c r="DD23" s="821"/>
      <c r="DE23" s="780"/>
      <c r="DF23" s="823"/>
      <c r="DG23" s="343" t="s">
        <v>484</v>
      </c>
      <c r="DH23" s="470"/>
      <c r="DK23" s="275"/>
      <c r="DL23" s="275">
        <v>20000</v>
      </c>
      <c r="DM23" s="275"/>
      <c r="DN23" s="275"/>
      <c r="DO23" s="275"/>
      <c r="DP23" s="275"/>
      <c r="DQ23" s="275"/>
      <c r="DR23" s="275"/>
      <c r="DS23" s="275"/>
      <c r="DT23" s="275">
        <f t="shared" si="12"/>
        <v>20000</v>
      </c>
      <c r="DU23" s="275"/>
      <c r="DV23" s="307">
        <f>DW23+DX23+DY23+DZ23+EB23</f>
        <v>20000</v>
      </c>
      <c r="DW23" s="307">
        <f>DT23*0.8</f>
        <v>16000</v>
      </c>
      <c r="DX23" s="307">
        <f>DT23*0.1</f>
        <v>2000</v>
      </c>
      <c r="DY23" s="307"/>
      <c r="DZ23" s="307">
        <f>DT23*0.05</f>
        <v>1000</v>
      </c>
      <c r="EA23" s="307">
        <f>SUM(DW23:DZ23)</f>
        <v>19000</v>
      </c>
      <c r="EB23" s="307">
        <f>DT23*0.05</f>
        <v>1000</v>
      </c>
      <c r="EC23" s="311"/>
      <c r="ED23" s="275" t="s">
        <v>127</v>
      </c>
      <c r="EE23" s="276"/>
      <c r="EF23" s="276"/>
      <c r="EG23" s="276"/>
      <c r="EH23" s="276"/>
      <c r="EI23" s="276"/>
      <c r="EJ23" s="276"/>
    </row>
    <row r="24" spans="1:140" s="342" customFormat="1" ht="89.25" customHeight="1" x14ac:dyDescent="0.25">
      <c r="A24" s="914" t="s">
        <v>292</v>
      </c>
      <c r="B24" s="915" t="s">
        <v>927</v>
      </c>
      <c r="C24" s="912">
        <f>O24+Z24+AK24+AW24+BG24+BR24+CC24+CN24+CY24</f>
        <v>12000</v>
      </c>
      <c r="D24" s="908">
        <f t="shared" ref="D24:J24" si="50">P24+AA24+AL24+AW24+BH24+BS24+CD24+CO24+CZ24</f>
        <v>0</v>
      </c>
      <c r="E24" s="908">
        <f t="shared" si="50"/>
        <v>0</v>
      </c>
      <c r="F24" s="776">
        <f t="shared" si="50"/>
        <v>0</v>
      </c>
      <c r="G24" s="777">
        <f t="shared" si="50"/>
        <v>0</v>
      </c>
      <c r="H24" s="777">
        <f t="shared" si="50"/>
        <v>0</v>
      </c>
      <c r="I24" s="777">
        <f t="shared" si="50"/>
        <v>0</v>
      </c>
      <c r="J24" s="777">
        <f t="shared" si="50"/>
        <v>0</v>
      </c>
      <c r="K24" s="343" t="s">
        <v>162</v>
      </c>
      <c r="L24" s="344">
        <v>3</v>
      </c>
      <c r="M24" s="338">
        <f t="shared" si="25"/>
        <v>0</v>
      </c>
      <c r="N24" s="339"/>
      <c r="O24" s="794">
        <v>0</v>
      </c>
      <c r="P24" s="796">
        <f>U24+V24</f>
        <v>0</v>
      </c>
      <c r="Q24" s="922"/>
      <c r="R24" s="857"/>
      <c r="S24" s="857"/>
      <c r="T24" s="857"/>
      <c r="U24" s="780">
        <f>Q24+R24+S24+T24</f>
        <v>0</v>
      </c>
      <c r="V24" s="1004"/>
      <c r="W24" s="635" t="s">
        <v>162</v>
      </c>
      <c r="X24" s="647"/>
      <c r="Y24" s="339"/>
      <c r="Z24" s="819">
        <v>6000</v>
      </c>
      <c r="AA24" s="796">
        <f>AF24+AG24</f>
        <v>0</v>
      </c>
      <c r="AB24" s="805"/>
      <c r="AC24" s="821"/>
      <c r="AD24" s="821"/>
      <c r="AE24" s="821"/>
      <c r="AF24" s="780">
        <f>AB24+AC24+AD24+AE24</f>
        <v>0</v>
      </c>
      <c r="AG24" s="823"/>
      <c r="AH24" s="343" t="s">
        <v>162</v>
      </c>
      <c r="AI24" s="459"/>
      <c r="AJ24" s="339"/>
      <c r="AK24" s="819">
        <v>6000</v>
      </c>
      <c r="AL24" s="796">
        <f>AQ24+AR24</f>
        <v>0</v>
      </c>
      <c r="AM24" s="805"/>
      <c r="AN24" s="821"/>
      <c r="AO24" s="821"/>
      <c r="AP24" s="821"/>
      <c r="AQ24" s="780">
        <f>AM24+AN24+AO24+AP24</f>
        <v>0</v>
      </c>
      <c r="AR24" s="823"/>
      <c r="AS24" s="343" t="s">
        <v>162</v>
      </c>
      <c r="AT24" s="470"/>
      <c r="AV24" s="819">
        <v>0</v>
      </c>
      <c r="AW24" s="796">
        <f>BB24+BC24</f>
        <v>0</v>
      </c>
      <c r="AX24" s="805"/>
      <c r="AY24" s="821"/>
      <c r="AZ24" s="821"/>
      <c r="BA24" s="821"/>
      <c r="BB24" s="780">
        <f>AX24+AY24+AZ24+BA24</f>
        <v>0</v>
      </c>
      <c r="BC24" s="848"/>
      <c r="BD24" s="343" t="s">
        <v>162</v>
      </c>
      <c r="BE24" s="470"/>
      <c r="BG24" s="819">
        <v>0</v>
      </c>
      <c r="BH24" s="796">
        <f>BM24+BN24</f>
        <v>0</v>
      </c>
      <c r="BI24" s="805"/>
      <c r="BJ24" s="821"/>
      <c r="BK24" s="821"/>
      <c r="BL24" s="821"/>
      <c r="BM24" s="780">
        <f>BI24+BJ24+BK24+BL24</f>
        <v>0</v>
      </c>
      <c r="BN24" s="823"/>
      <c r="BO24" s="343" t="s">
        <v>162</v>
      </c>
      <c r="BP24" s="470"/>
      <c r="BR24" s="819">
        <v>0</v>
      </c>
      <c r="BS24" s="796">
        <f>BX24+BY24</f>
        <v>0</v>
      </c>
      <c r="BT24" s="805"/>
      <c r="BU24" s="821"/>
      <c r="BV24" s="821"/>
      <c r="BW24" s="821"/>
      <c r="BX24" s="780">
        <f>BT24+BU24+BV24+BW24</f>
        <v>0</v>
      </c>
      <c r="BY24" s="823"/>
      <c r="BZ24" s="343" t="s">
        <v>162</v>
      </c>
      <c r="CA24" s="470"/>
      <c r="CC24" s="819">
        <v>0</v>
      </c>
      <c r="CD24" s="796">
        <f>CI24+CJ24</f>
        <v>0</v>
      </c>
      <c r="CE24" s="805"/>
      <c r="CF24" s="821"/>
      <c r="CG24" s="821"/>
      <c r="CH24" s="821"/>
      <c r="CI24" s="780">
        <f>CE24+CF24+CG24+CH24</f>
        <v>0</v>
      </c>
      <c r="CJ24" s="823"/>
      <c r="CK24" s="343" t="s">
        <v>162</v>
      </c>
      <c r="CL24" s="470"/>
      <c r="CN24" s="819">
        <v>0</v>
      </c>
      <c r="CO24" s="796">
        <f>CT24+CU24</f>
        <v>0</v>
      </c>
      <c r="CP24" s="805"/>
      <c r="CQ24" s="821"/>
      <c r="CR24" s="821"/>
      <c r="CS24" s="821"/>
      <c r="CT24" s="780">
        <f>CP24+CQ24+CR24+CS24</f>
        <v>0</v>
      </c>
      <c r="CU24" s="823"/>
      <c r="CV24" s="343" t="s">
        <v>162</v>
      </c>
      <c r="CW24" s="470"/>
      <c r="CY24" s="819">
        <v>0</v>
      </c>
      <c r="CZ24" s="796">
        <f>DE24+DF24</f>
        <v>0</v>
      </c>
      <c r="DA24" s="805"/>
      <c r="DB24" s="821"/>
      <c r="DC24" s="821"/>
      <c r="DD24" s="821"/>
      <c r="DE24" s="780">
        <f>DA24+DB24+DC24+DD24</f>
        <v>0</v>
      </c>
      <c r="DF24" s="823"/>
      <c r="DG24" s="343" t="s">
        <v>162</v>
      </c>
      <c r="DH24" s="470"/>
      <c r="DK24" s="295"/>
      <c r="DL24" s="295"/>
      <c r="DM24" s="295"/>
      <c r="DN24" s="295"/>
      <c r="DO24" s="295"/>
      <c r="DP24" s="295"/>
      <c r="DQ24" s="295"/>
      <c r="DR24" s="295"/>
      <c r="DS24" s="295"/>
      <c r="DT24" s="275">
        <f t="shared" si="12"/>
        <v>0</v>
      </c>
      <c r="DU24" s="356"/>
      <c r="DV24" s="295"/>
      <c r="DW24" s="295"/>
      <c r="DX24" s="295"/>
      <c r="DY24" s="295"/>
      <c r="DZ24" s="295"/>
      <c r="EA24" s="308">
        <f t="shared" si="13"/>
        <v>0</v>
      </c>
      <c r="EB24" s="295"/>
      <c r="EC24" s="356"/>
      <c r="ED24" s="356">
        <f>SUM(DV6:DV23)</f>
        <v>163000</v>
      </c>
      <c r="EE24" s="356">
        <f t="shared" ref="EE24:EJ24" si="51">SUM(DW6:DW23)</f>
        <v>90800</v>
      </c>
      <c r="EF24" s="356">
        <f t="shared" si="51"/>
        <v>10800</v>
      </c>
      <c r="EG24" s="356">
        <f t="shared" si="51"/>
        <v>0</v>
      </c>
      <c r="EH24" s="356">
        <f t="shared" si="51"/>
        <v>3800</v>
      </c>
      <c r="EI24" s="356">
        <f t="shared" si="51"/>
        <v>105400</v>
      </c>
      <c r="EJ24" s="356">
        <f t="shared" si="51"/>
        <v>57600</v>
      </c>
    </row>
    <row r="25" spans="1:140" s="342" customFormat="1" ht="75" customHeight="1" x14ac:dyDescent="0.25">
      <c r="A25" s="914"/>
      <c r="B25" s="915"/>
      <c r="C25" s="913"/>
      <c r="D25" s="909"/>
      <c r="E25" s="909"/>
      <c r="F25" s="777"/>
      <c r="G25" s="820"/>
      <c r="H25" s="820"/>
      <c r="I25" s="820"/>
      <c r="J25" s="820"/>
      <c r="K25" s="343" t="s">
        <v>163</v>
      </c>
      <c r="L25" s="344">
        <v>50</v>
      </c>
      <c r="M25" s="338">
        <f t="shared" si="25"/>
        <v>0</v>
      </c>
      <c r="N25" s="339"/>
      <c r="O25" s="794"/>
      <c r="P25" s="796"/>
      <c r="Q25" s="922"/>
      <c r="R25" s="857"/>
      <c r="S25" s="857"/>
      <c r="T25" s="857"/>
      <c r="U25" s="780"/>
      <c r="V25" s="1004"/>
      <c r="W25" s="635" t="s">
        <v>163</v>
      </c>
      <c r="X25" s="647"/>
      <c r="Y25" s="339"/>
      <c r="Z25" s="819"/>
      <c r="AA25" s="796"/>
      <c r="AB25" s="805"/>
      <c r="AC25" s="821"/>
      <c r="AD25" s="821"/>
      <c r="AE25" s="821"/>
      <c r="AF25" s="780"/>
      <c r="AG25" s="823"/>
      <c r="AH25" s="343" t="s">
        <v>163</v>
      </c>
      <c r="AI25" s="459"/>
      <c r="AJ25" s="339"/>
      <c r="AK25" s="819"/>
      <c r="AL25" s="796"/>
      <c r="AM25" s="805"/>
      <c r="AN25" s="821"/>
      <c r="AO25" s="821"/>
      <c r="AP25" s="821"/>
      <c r="AQ25" s="780"/>
      <c r="AR25" s="823"/>
      <c r="AS25" s="343" t="s">
        <v>163</v>
      </c>
      <c r="AT25" s="470"/>
      <c r="AV25" s="819"/>
      <c r="AW25" s="796"/>
      <c r="AX25" s="805"/>
      <c r="AY25" s="821"/>
      <c r="AZ25" s="821"/>
      <c r="BA25" s="821"/>
      <c r="BB25" s="780"/>
      <c r="BC25" s="811"/>
      <c r="BD25" s="343" t="s">
        <v>163</v>
      </c>
      <c r="BE25" s="470"/>
      <c r="BG25" s="819"/>
      <c r="BH25" s="796"/>
      <c r="BI25" s="805"/>
      <c r="BJ25" s="821"/>
      <c r="BK25" s="821"/>
      <c r="BL25" s="821"/>
      <c r="BM25" s="780"/>
      <c r="BN25" s="823"/>
      <c r="BO25" s="343" t="s">
        <v>163</v>
      </c>
      <c r="BP25" s="470"/>
      <c r="BR25" s="819"/>
      <c r="BS25" s="796"/>
      <c r="BT25" s="805"/>
      <c r="BU25" s="821"/>
      <c r="BV25" s="821"/>
      <c r="BW25" s="821"/>
      <c r="BX25" s="780"/>
      <c r="BY25" s="823"/>
      <c r="BZ25" s="343" t="s">
        <v>163</v>
      </c>
      <c r="CA25" s="470"/>
      <c r="CC25" s="819"/>
      <c r="CD25" s="796"/>
      <c r="CE25" s="805"/>
      <c r="CF25" s="821"/>
      <c r="CG25" s="821"/>
      <c r="CH25" s="821"/>
      <c r="CI25" s="780"/>
      <c r="CJ25" s="823"/>
      <c r="CK25" s="343" t="s">
        <v>163</v>
      </c>
      <c r="CL25" s="470"/>
      <c r="CN25" s="819"/>
      <c r="CO25" s="796"/>
      <c r="CP25" s="805"/>
      <c r="CQ25" s="821"/>
      <c r="CR25" s="821"/>
      <c r="CS25" s="821"/>
      <c r="CT25" s="780"/>
      <c r="CU25" s="823"/>
      <c r="CV25" s="343" t="s">
        <v>163</v>
      </c>
      <c r="CW25" s="470"/>
      <c r="CY25" s="819"/>
      <c r="CZ25" s="796"/>
      <c r="DA25" s="805"/>
      <c r="DB25" s="821"/>
      <c r="DC25" s="821"/>
      <c r="DD25" s="821"/>
      <c r="DE25" s="780"/>
      <c r="DF25" s="823"/>
      <c r="DG25" s="343" t="s">
        <v>163</v>
      </c>
      <c r="DH25" s="470"/>
      <c r="DK25" s="275"/>
      <c r="DL25" s="275">
        <v>2000</v>
      </c>
      <c r="DM25" s="275">
        <v>2000</v>
      </c>
      <c r="DN25" s="275"/>
      <c r="DO25" s="275"/>
      <c r="DP25" s="275"/>
      <c r="DQ25" s="275"/>
      <c r="DR25" s="275"/>
      <c r="DS25" s="275"/>
      <c r="DT25" s="275">
        <f t="shared" si="12"/>
        <v>4000</v>
      </c>
      <c r="DU25" s="276"/>
      <c r="DV25" s="307">
        <f t="shared" ref="DV25:DV29" si="52">DW25+DX25+DY25+DZ25+EB25</f>
        <v>4000</v>
      </c>
      <c r="DW25" s="307"/>
      <c r="DX25" s="307"/>
      <c r="DY25" s="307"/>
      <c r="DZ25" s="307"/>
      <c r="EA25" s="308">
        <f t="shared" ref="EA25:EA29" si="53">SUM(DW25:DZ25)</f>
        <v>0</v>
      </c>
      <c r="EB25" s="307">
        <v>4000</v>
      </c>
      <c r="EC25" s="311"/>
      <c r="ED25" s="276"/>
      <c r="EE25" s="276"/>
      <c r="EF25" s="276"/>
      <c r="EG25" s="276"/>
      <c r="EH25" s="276"/>
      <c r="EI25" s="276"/>
      <c r="EJ25" s="276"/>
    </row>
    <row r="26" spans="1:140" s="342" customFormat="1" ht="125.25" customHeight="1" x14ac:dyDescent="0.25">
      <c r="A26" s="343" t="s">
        <v>561</v>
      </c>
      <c r="B26" s="603" t="s">
        <v>1042</v>
      </c>
      <c r="C26" s="347">
        <f>O26+Z26+AK26+AV26+BG26+BR26+CC26+CN26+CY26</f>
        <v>5000</v>
      </c>
      <c r="D26" s="348">
        <f t="shared" ref="D26:E32" si="54">P26+AA26+AL26+AW26+BH26+BS26+CD26+CO26+CZ26</f>
        <v>0</v>
      </c>
      <c r="E26" s="348">
        <f t="shared" si="54"/>
        <v>0</v>
      </c>
      <c r="F26" s="349">
        <f t="shared" ref="F26:F32" si="55">R26+AC26+AN26+AY26+BJ26+BU26+CF26+CQ26+DB26</f>
        <v>0</v>
      </c>
      <c r="G26" s="349">
        <f t="shared" ref="G26:J26" si="56">S26+AD26+AO26+AZ26+BK26+BV26+CG26+CR26+DC26</f>
        <v>0</v>
      </c>
      <c r="H26" s="349">
        <f t="shared" si="56"/>
        <v>0</v>
      </c>
      <c r="I26" s="349">
        <f t="shared" si="56"/>
        <v>0</v>
      </c>
      <c r="J26" s="349">
        <f t="shared" si="56"/>
        <v>0</v>
      </c>
      <c r="K26" s="343" t="s">
        <v>164</v>
      </c>
      <c r="L26" s="344">
        <v>10</v>
      </c>
      <c r="M26" s="338">
        <f t="shared" si="25"/>
        <v>0</v>
      </c>
      <c r="N26" s="339"/>
      <c r="O26" s="634">
        <v>0</v>
      </c>
      <c r="P26" s="351">
        <f t="shared" ref="P26:P32" si="57">U26+V26</f>
        <v>0</v>
      </c>
      <c r="Q26" s="352"/>
      <c r="R26" s="353"/>
      <c r="S26" s="353"/>
      <c r="T26" s="353"/>
      <c r="U26" s="349">
        <f>Q26+R26+S26+T26</f>
        <v>0</v>
      </c>
      <c r="V26" s="354"/>
      <c r="W26" s="635" t="s">
        <v>164</v>
      </c>
      <c r="X26" s="647"/>
      <c r="Y26" s="339"/>
      <c r="Z26" s="355">
        <v>2500</v>
      </c>
      <c r="AA26" s="351">
        <f>AF26+AG26</f>
        <v>0</v>
      </c>
      <c r="AB26" s="430"/>
      <c r="AC26" s="431"/>
      <c r="AD26" s="431"/>
      <c r="AE26" s="431"/>
      <c r="AF26" s="349">
        <f>AB26+AC26+AD26+AE26</f>
        <v>0</v>
      </c>
      <c r="AG26" s="434"/>
      <c r="AH26" s="343" t="s">
        <v>164</v>
      </c>
      <c r="AI26" s="459"/>
      <c r="AJ26" s="339"/>
      <c r="AK26" s="355">
        <v>2500</v>
      </c>
      <c r="AL26" s="351">
        <f>AQ26+AR26</f>
        <v>0</v>
      </c>
      <c r="AM26" s="430"/>
      <c r="AN26" s="431"/>
      <c r="AO26" s="431"/>
      <c r="AP26" s="431"/>
      <c r="AQ26" s="349">
        <f>AM26+AN26+AO26+AP26</f>
        <v>0</v>
      </c>
      <c r="AR26" s="434"/>
      <c r="AS26" s="343" t="s">
        <v>164</v>
      </c>
      <c r="AT26" s="470"/>
      <c r="AV26" s="355">
        <v>0</v>
      </c>
      <c r="AW26" s="351">
        <f>BB26+BC26</f>
        <v>0</v>
      </c>
      <c r="AX26" s="430"/>
      <c r="AY26" s="431"/>
      <c r="AZ26" s="431"/>
      <c r="BA26" s="431"/>
      <c r="BB26" s="349">
        <f>AX26+AY26+AZ26+BA26</f>
        <v>0</v>
      </c>
      <c r="BC26" s="434"/>
      <c r="BD26" s="343" t="s">
        <v>164</v>
      </c>
      <c r="BE26" s="470"/>
      <c r="BG26" s="355">
        <v>0</v>
      </c>
      <c r="BH26" s="351">
        <f>BM26+BN26</f>
        <v>0</v>
      </c>
      <c r="BI26" s="430"/>
      <c r="BJ26" s="431"/>
      <c r="BK26" s="431"/>
      <c r="BL26" s="431"/>
      <c r="BM26" s="349">
        <f>BI26+BJ26+BK26+BL26</f>
        <v>0</v>
      </c>
      <c r="BN26" s="434"/>
      <c r="BO26" s="343" t="s">
        <v>164</v>
      </c>
      <c r="BP26" s="470"/>
      <c r="BR26" s="355">
        <v>0</v>
      </c>
      <c r="BS26" s="351">
        <f>BX26+BY26</f>
        <v>0</v>
      </c>
      <c r="BT26" s="430"/>
      <c r="BU26" s="431"/>
      <c r="BV26" s="431"/>
      <c r="BW26" s="431"/>
      <c r="BX26" s="349">
        <f>BT26+BU26+BV26+BW26</f>
        <v>0</v>
      </c>
      <c r="BY26" s="434"/>
      <c r="BZ26" s="343" t="s">
        <v>164</v>
      </c>
      <c r="CA26" s="470"/>
      <c r="CC26" s="355">
        <v>0</v>
      </c>
      <c r="CD26" s="351">
        <f>CI26+CJ26</f>
        <v>0</v>
      </c>
      <c r="CE26" s="430"/>
      <c r="CF26" s="431"/>
      <c r="CG26" s="431"/>
      <c r="CH26" s="431"/>
      <c r="CI26" s="349">
        <f>CE26+CF26+CG26+CH26</f>
        <v>0</v>
      </c>
      <c r="CJ26" s="434"/>
      <c r="CK26" s="343" t="s">
        <v>164</v>
      </c>
      <c r="CL26" s="470"/>
      <c r="CN26" s="355">
        <v>0</v>
      </c>
      <c r="CO26" s="351">
        <f>CT26+CU26</f>
        <v>0</v>
      </c>
      <c r="CP26" s="430"/>
      <c r="CQ26" s="431"/>
      <c r="CR26" s="431"/>
      <c r="CS26" s="431"/>
      <c r="CT26" s="349">
        <f>CP26+CQ26+CR26+CS26</f>
        <v>0</v>
      </c>
      <c r="CU26" s="434"/>
      <c r="CV26" s="343" t="s">
        <v>164</v>
      </c>
      <c r="CW26" s="470"/>
      <c r="CY26" s="355">
        <v>0</v>
      </c>
      <c r="CZ26" s="351">
        <f>DE26+DF26</f>
        <v>0</v>
      </c>
      <c r="DA26" s="430"/>
      <c r="DB26" s="431"/>
      <c r="DC26" s="431"/>
      <c r="DD26" s="431"/>
      <c r="DE26" s="349">
        <f>DA26+DB26+DC26+DD26</f>
        <v>0</v>
      </c>
      <c r="DF26" s="434"/>
      <c r="DG26" s="343" t="s">
        <v>164</v>
      </c>
      <c r="DH26" s="470"/>
      <c r="DJ26" s="357"/>
      <c r="DK26" s="275"/>
      <c r="DL26" s="275">
        <v>4500</v>
      </c>
      <c r="DM26" s="275">
        <v>4500</v>
      </c>
      <c r="DN26" s="275"/>
      <c r="DO26" s="275"/>
      <c r="DP26" s="275"/>
      <c r="DQ26" s="275"/>
      <c r="DR26" s="275"/>
      <c r="DS26" s="275"/>
      <c r="DT26" s="275">
        <f t="shared" si="12"/>
        <v>9000</v>
      </c>
      <c r="DU26" s="276"/>
      <c r="DV26" s="307">
        <f t="shared" si="52"/>
        <v>9000</v>
      </c>
      <c r="DW26" s="307">
        <v>0</v>
      </c>
      <c r="DX26" s="307">
        <v>0</v>
      </c>
      <c r="DY26" s="307">
        <v>0</v>
      </c>
      <c r="DZ26" s="307">
        <f>DT26</f>
        <v>9000</v>
      </c>
      <c r="EA26" s="307">
        <f t="shared" si="53"/>
        <v>9000</v>
      </c>
      <c r="EB26" s="307"/>
      <c r="EC26" s="311"/>
      <c r="ED26" s="276"/>
      <c r="EE26" s="276"/>
      <c r="EF26" s="276"/>
      <c r="EG26" s="276"/>
      <c r="EH26" s="276"/>
      <c r="EI26" s="276"/>
      <c r="EJ26" s="276"/>
    </row>
    <row r="27" spans="1:140" s="342" customFormat="1" ht="87.75" customHeight="1" x14ac:dyDescent="0.25">
      <c r="A27" s="358" t="s">
        <v>427</v>
      </c>
      <c r="B27" s="604" t="s">
        <v>928</v>
      </c>
      <c r="C27" s="359">
        <f>O27+Z27+AK27+AV27+BG27+BR27+CC27+CN27+CY27</f>
        <v>20000</v>
      </c>
      <c r="D27" s="360">
        <f t="shared" ref="D27:J27" si="58">P27+AA27+AL27+AW27+BH27+BS27+CD27+CO27+CZ27</f>
        <v>0</v>
      </c>
      <c r="E27" s="360">
        <f t="shared" si="58"/>
        <v>0</v>
      </c>
      <c r="F27" s="361">
        <f t="shared" si="58"/>
        <v>0</v>
      </c>
      <c r="G27" s="361">
        <f t="shared" si="58"/>
        <v>0</v>
      </c>
      <c r="H27" s="361">
        <f t="shared" si="58"/>
        <v>0</v>
      </c>
      <c r="I27" s="361">
        <f t="shared" si="58"/>
        <v>0</v>
      </c>
      <c r="J27" s="361">
        <f t="shared" si="58"/>
        <v>0</v>
      </c>
      <c r="K27" s="358" t="s">
        <v>839</v>
      </c>
      <c r="L27" s="362">
        <v>1</v>
      </c>
      <c r="M27" s="338">
        <f>X27+AI27+AT27+BE27+BP27+CA27+CL27+CW27+DH27</f>
        <v>0</v>
      </c>
      <c r="N27" s="339"/>
      <c r="O27" s="363">
        <v>0</v>
      </c>
      <c r="P27" s="364">
        <f>U27+V27</f>
        <v>0</v>
      </c>
      <c r="Q27" s="645"/>
      <c r="R27" s="646"/>
      <c r="S27" s="646"/>
      <c r="T27" s="646"/>
      <c r="U27" s="361">
        <f>Q27+R27+S27+T27</f>
        <v>0</v>
      </c>
      <c r="V27" s="648"/>
      <c r="W27" s="358" t="s">
        <v>839</v>
      </c>
      <c r="X27" s="649"/>
      <c r="Y27" s="339"/>
      <c r="Z27" s="365">
        <v>20000</v>
      </c>
      <c r="AA27" s="364">
        <f>AF27+AG27</f>
        <v>0</v>
      </c>
      <c r="AB27" s="432"/>
      <c r="AC27" s="433"/>
      <c r="AD27" s="433"/>
      <c r="AE27" s="433"/>
      <c r="AF27" s="361">
        <f>AB27+AC27+AD27+AE27</f>
        <v>0</v>
      </c>
      <c r="AG27" s="435"/>
      <c r="AH27" s="358" t="s">
        <v>839</v>
      </c>
      <c r="AI27" s="458"/>
      <c r="AJ27" s="339"/>
      <c r="AK27" s="365">
        <v>0</v>
      </c>
      <c r="AL27" s="364">
        <f>AQ27+AR27</f>
        <v>0</v>
      </c>
      <c r="AM27" s="432"/>
      <c r="AN27" s="433"/>
      <c r="AO27" s="433"/>
      <c r="AP27" s="433"/>
      <c r="AQ27" s="361">
        <f>AM27+AN27+AO27+AP27</f>
        <v>0</v>
      </c>
      <c r="AR27" s="435"/>
      <c r="AS27" s="358" t="s">
        <v>839</v>
      </c>
      <c r="AT27" s="471"/>
      <c r="AV27" s="365">
        <v>0</v>
      </c>
      <c r="AW27" s="364">
        <f>BB27+BC27</f>
        <v>0</v>
      </c>
      <c r="AX27" s="432"/>
      <c r="AY27" s="433"/>
      <c r="AZ27" s="433"/>
      <c r="BA27" s="433"/>
      <c r="BB27" s="361">
        <f>AX27+AY27+AZ27+BA27</f>
        <v>0</v>
      </c>
      <c r="BC27" s="435"/>
      <c r="BD27" s="358" t="s">
        <v>839</v>
      </c>
      <c r="BE27" s="471"/>
      <c r="BG27" s="365">
        <v>0</v>
      </c>
      <c r="BH27" s="364">
        <f>BM27+BN27</f>
        <v>0</v>
      </c>
      <c r="BI27" s="432"/>
      <c r="BJ27" s="433"/>
      <c r="BK27" s="433"/>
      <c r="BL27" s="433"/>
      <c r="BM27" s="361">
        <f>BI27+BJ27+BK27+BL27</f>
        <v>0</v>
      </c>
      <c r="BN27" s="435"/>
      <c r="BO27" s="358" t="s">
        <v>839</v>
      </c>
      <c r="BP27" s="471"/>
      <c r="BR27" s="365">
        <v>0</v>
      </c>
      <c r="BS27" s="364">
        <f>BX27+BY27</f>
        <v>0</v>
      </c>
      <c r="BT27" s="432"/>
      <c r="BU27" s="433"/>
      <c r="BV27" s="433"/>
      <c r="BW27" s="433"/>
      <c r="BX27" s="361">
        <f>BT27+BU27+BV27+BW27</f>
        <v>0</v>
      </c>
      <c r="BY27" s="435"/>
      <c r="BZ27" s="358" t="s">
        <v>839</v>
      </c>
      <c r="CA27" s="471"/>
      <c r="CC27" s="365">
        <v>0</v>
      </c>
      <c r="CD27" s="364">
        <f>CI27+CJ27</f>
        <v>0</v>
      </c>
      <c r="CE27" s="432"/>
      <c r="CF27" s="433"/>
      <c r="CG27" s="433"/>
      <c r="CH27" s="433"/>
      <c r="CI27" s="361">
        <f>CE27+CF27+CG27+CH27</f>
        <v>0</v>
      </c>
      <c r="CJ27" s="435"/>
      <c r="CK27" s="358" t="s">
        <v>839</v>
      </c>
      <c r="CL27" s="471"/>
      <c r="CN27" s="365">
        <v>0</v>
      </c>
      <c r="CO27" s="364">
        <f>CT27+CU27</f>
        <v>0</v>
      </c>
      <c r="CP27" s="432"/>
      <c r="CQ27" s="433"/>
      <c r="CR27" s="433"/>
      <c r="CS27" s="433"/>
      <c r="CT27" s="361">
        <f>CP27+CQ27+CR27+CS27</f>
        <v>0</v>
      </c>
      <c r="CU27" s="435"/>
      <c r="CV27" s="358" t="s">
        <v>839</v>
      </c>
      <c r="CW27" s="471"/>
      <c r="CY27" s="365">
        <v>0</v>
      </c>
      <c r="CZ27" s="364">
        <f>DE27+DF27</f>
        <v>0</v>
      </c>
      <c r="DA27" s="432"/>
      <c r="DB27" s="433"/>
      <c r="DC27" s="433"/>
      <c r="DD27" s="433"/>
      <c r="DE27" s="361">
        <f>DA27+DB27+DC27+DD27</f>
        <v>0</v>
      </c>
      <c r="DF27" s="435"/>
      <c r="DG27" s="358" t="s">
        <v>839</v>
      </c>
      <c r="DH27" s="471"/>
      <c r="DJ27" s="366"/>
      <c r="DK27" s="275"/>
      <c r="DL27" s="275">
        <v>15000</v>
      </c>
      <c r="DM27" s="275">
        <v>15000</v>
      </c>
      <c r="DN27" s="275"/>
      <c r="DO27" s="275"/>
      <c r="DP27" s="275"/>
      <c r="DQ27" s="275"/>
      <c r="DR27" s="275"/>
      <c r="DS27" s="275"/>
      <c r="DT27" s="275">
        <f>SUM(DK27:DS27)</f>
        <v>30000</v>
      </c>
      <c r="DU27" s="276"/>
      <c r="DV27" s="307">
        <f t="shared" si="52"/>
        <v>30000</v>
      </c>
      <c r="DW27" s="307">
        <v>0</v>
      </c>
      <c r="DX27" s="307">
        <f>DT27*0.5</f>
        <v>15000</v>
      </c>
      <c r="DY27" s="307"/>
      <c r="DZ27" s="307">
        <f>DT27*0.05</f>
        <v>1500</v>
      </c>
      <c r="EA27" s="307">
        <f t="shared" si="53"/>
        <v>16500</v>
      </c>
      <c r="EB27" s="307">
        <f>DT27*0.45</f>
        <v>13500</v>
      </c>
      <c r="EC27" s="311"/>
      <c r="ED27" s="276"/>
      <c r="EE27" s="276"/>
      <c r="EF27" s="276"/>
      <c r="EG27" s="276"/>
      <c r="EH27" s="276"/>
      <c r="EI27" s="276"/>
      <c r="EJ27" s="276"/>
    </row>
    <row r="28" spans="1:140" s="335" customFormat="1" ht="57.75" customHeight="1" x14ac:dyDescent="0.25">
      <c r="A28" s="830" t="s">
        <v>110</v>
      </c>
      <c r="B28" s="831"/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2"/>
      <c r="N28" s="309"/>
      <c r="O28" s="830" t="s">
        <v>165</v>
      </c>
      <c r="P28" s="792"/>
      <c r="Q28" s="792"/>
      <c r="R28" s="792"/>
      <c r="S28" s="792"/>
      <c r="T28" s="792"/>
      <c r="U28" s="792"/>
      <c r="V28" s="792"/>
      <c r="W28" s="792"/>
      <c r="X28" s="793"/>
      <c r="Y28" s="367"/>
      <c r="Z28" s="830" t="s">
        <v>165</v>
      </c>
      <c r="AA28" s="792"/>
      <c r="AB28" s="792"/>
      <c r="AC28" s="792"/>
      <c r="AD28" s="792"/>
      <c r="AE28" s="792"/>
      <c r="AF28" s="792"/>
      <c r="AG28" s="792"/>
      <c r="AH28" s="792"/>
      <c r="AI28" s="793"/>
      <c r="AJ28" s="367"/>
      <c r="AK28" s="830" t="s">
        <v>165</v>
      </c>
      <c r="AL28" s="792"/>
      <c r="AM28" s="792"/>
      <c r="AN28" s="792"/>
      <c r="AO28" s="792"/>
      <c r="AP28" s="792"/>
      <c r="AQ28" s="792"/>
      <c r="AR28" s="792"/>
      <c r="AS28" s="792"/>
      <c r="AT28" s="793"/>
      <c r="AV28" s="830" t="s">
        <v>165</v>
      </c>
      <c r="AW28" s="792"/>
      <c r="AX28" s="792"/>
      <c r="AY28" s="792"/>
      <c r="AZ28" s="792"/>
      <c r="BA28" s="792"/>
      <c r="BB28" s="792"/>
      <c r="BC28" s="792"/>
      <c r="BD28" s="792"/>
      <c r="BE28" s="793"/>
      <c r="BG28" s="830" t="s">
        <v>165</v>
      </c>
      <c r="BH28" s="792"/>
      <c r="BI28" s="792"/>
      <c r="BJ28" s="792"/>
      <c r="BK28" s="792"/>
      <c r="BL28" s="792"/>
      <c r="BM28" s="792"/>
      <c r="BN28" s="792"/>
      <c r="BO28" s="792"/>
      <c r="BP28" s="793"/>
      <c r="BR28" s="830" t="s">
        <v>165</v>
      </c>
      <c r="BS28" s="792"/>
      <c r="BT28" s="792"/>
      <c r="BU28" s="792"/>
      <c r="BV28" s="792"/>
      <c r="BW28" s="792"/>
      <c r="BX28" s="792"/>
      <c r="BY28" s="792"/>
      <c r="BZ28" s="792"/>
      <c r="CA28" s="793"/>
      <c r="CC28" s="830" t="s">
        <v>165</v>
      </c>
      <c r="CD28" s="831"/>
      <c r="CE28" s="831"/>
      <c r="CF28" s="831"/>
      <c r="CG28" s="831"/>
      <c r="CH28" s="831"/>
      <c r="CI28" s="831"/>
      <c r="CJ28" s="831"/>
      <c r="CK28" s="831"/>
      <c r="CL28" s="832"/>
      <c r="CN28" s="830" t="s">
        <v>165</v>
      </c>
      <c r="CO28" s="792"/>
      <c r="CP28" s="792"/>
      <c r="CQ28" s="792"/>
      <c r="CR28" s="792"/>
      <c r="CS28" s="792"/>
      <c r="CT28" s="792"/>
      <c r="CU28" s="792"/>
      <c r="CV28" s="792"/>
      <c r="CW28" s="793"/>
      <c r="CY28" s="830" t="s">
        <v>165</v>
      </c>
      <c r="CZ28" s="831"/>
      <c r="DA28" s="831"/>
      <c r="DB28" s="831"/>
      <c r="DC28" s="831"/>
      <c r="DD28" s="831"/>
      <c r="DE28" s="831"/>
      <c r="DF28" s="831"/>
      <c r="DG28" s="831"/>
      <c r="DH28" s="832"/>
      <c r="DK28" s="275">
        <v>0</v>
      </c>
      <c r="DL28" s="275">
        <v>0</v>
      </c>
      <c r="DM28" s="275"/>
      <c r="DN28" s="275"/>
      <c r="DO28" s="275"/>
      <c r="DP28" s="275"/>
      <c r="DQ28" s="275"/>
      <c r="DR28" s="275"/>
      <c r="DS28" s="275"/>
      <c r="DT28" s="275">
        <f t="shared" si="12"/>
        <v>0</v>
      </c>
      <c r="DU28" s="276"/>
      <c r="DV28" s="307">
        <f t="shared" si="52"/>
        <v>0</v>
      </c>
      <c r="DW28" s="307">
        <v>0</v>
      </c>
      <c r="DX28" s="307">
        <f>DT28*0.5</f>
        <v>0</v>
      </c>
      <c r="DY28" s="307"/>
      <c r="DZ28" s="307">
        <f>DT28*0.05</f>
        <v>0</v>
      </c>
      <c r="EA28" s="307">
        <f t="shared" si="53"/>
        <v>0</v>
      </c>
      <c r="EB28" s="307">
        <f>DT28*0.45</f>
        <v>0</v>
      </c>
      <c r="EC28" s="311"/>
      <c r="ED28" s="276"/>
      <c r="EE28" s="276"/>
      <c r="EF28" s="276"/>
      <c r="EG28" s="276"/>
      <c r="EH28" s="276"/>
      <c r="EI28" s="276"/>
      <c r="EJ28" s="276"/>
    </row>
    <row r="29" spans="1:140" ht="63" customHeight="1" x14ac:dyDescent="0.25">
      <c r="A29" s="336" t="s">
        <v>291</v>
      </c>
      <c r="B29" s="605" t="s">
        <v>929</v>
      </c>
      <c r="C29" s="368">
        <f>O29+Z29+AK29+AV29+BG29+BR29+CC29+CN29+CY29</f>
        <v>4000</v>
      </c>
      <c r="D29" s="369">
        <f t="shared" si="54"/>
        <v>900</v>
      </c>
      <c r="E29" s="369">
        <f t="shared" si="54"/>
        <v>0</v>
      </c>
      <c r="F29" s="370">
        <f t="shared" si="55"/>
        <v>0</v>
      </c>
      <c r="G29" s="370">
        <f t="shared" ref="G29:J33" si="59">S29+AD29+AO29+AZ29+BK29+BV29+CG29+CR29+DC29</f>
        <v>0</v>
      </c>
      <c r="H29" s="370">
        <f t="shared" si="59"/>
        <v>300</v>
      </c>
      <c r="I29" s="370">
        <f t="shared" si="59"/>
        <v>300</v>
      </c>
      <c r="J29" s="370">
        <f t="shared" si="59"/>
        <v>600</v>
      </c>
      <c r="K29" s="336" t="s">
        <v>485</v>
      </c>
      <c r="L29" s="337">
        <v>2</v>
      </c>
      <c r="M29" s="338">
        <f t="shared" ref="M29:M38" si="60">X29+AI29+AT29+BE29+BP29+CA29+CL29+CW29+DH29</f>
        <v>1</v>
      </c>
      <c r="N29" s="339"/>
      <c r="O29" s="633">
        <v>0</v>
      </c>
      <c r="P29" s="372">
        <f t="shared" si="57"/>
        <v>900</v>
      </c>
      <c r="Q29" s="650"/>
      <c r="R29" s="651"/>
      <c r="S29" s="651"/>
      <c r="T29" s="651">
        <v>300</v>
      </c>
      <c r="U29" s="370">
        <f>Q29+R29+S29+T29</f>
        <v>300</v>
      </c>
      <c r="V29" s="373">
        <v>600</v>
      </c>
      <c r="W29" s="636" t="s">
        <v>485</v>
      </c>
      <c r="X29" s="652">
        <v>1</v>
      </c>
      <c r="Y29" s="339"/>
      <c r="Z29" s="371">
        <v>2000</v>
      </c>
      <c r="AA29" s="374">
        <f>AF29+AG29</f>
        <v>0</v>
      </c>
      <c r="AB29" s="436"/>
      <c r="AC29" s="437"/>
      <c r="AD29" s="437"/>
      <c r="AE29" s="437"/>
      <c r="AF29" s="370">
        <f>AB29+AC29+AD29+AE29</f>
        <v>0</v>
      </c>
      <c r="AG29" s="373"/>
      <c r="AH29" s="336" t="s">
        <v>485</v>
      </c>
      <c r="AI29" s="456"/>
      <c r="AJ29" s="339"/>
      <c r="AK29" s="371">
        <v>2000</v>
      </c>
      <c r="AL29" s="374">
        <f>AQ29+AR29</f>
        <v>0</v>
      </c>
      <c r="AM29" s="436"/>
      <c r="AN29" s="437"/>
      <c r="AO29" s="437"/>
      <c r="AP29" s="437"/>
      <c r="AQ29" s="370">
        <f>AM29+AN29+AO29+AP29</f>
        <v>0</v>
      </c>
      <c r="AR29" s="440"/>
      <c r="AS29" s="336" t="s">
        <v>485</v>
      </c>
      <c r="AT29" s="468"/>
      <c r="AV29" s="371">
        <v>0</v>
      </c>
      <c r="AW29" s="374">
        <f>BB29+BC29</f>
        <v>0</v>
      </c>
      <c r="AX29" s="436"/>
      <c r="AY29" s="437"/>
      <c r="AZ29" s="437"/>
      <c r="BA29" s="437"/>
      <c r="BB29" s="370">
        <f>AX29+AY29+AZ29+BA29</f>
        <v>0</v>
      </c>
      <c r="BC29" s="440"/>
      <c r="BD29" s="336" t="s">
        <v>485</v>
      </c>
      <c r="BE29" s="468"/>
      <c r="BG29" s="371">
        <v>0</v>
      </c>
      <c r="BH29" s="374">
        <f>BM29+BN29</f>
        <v>0</v>
      </c>
      <c r="BI29" s="436"/>
      <c r="BJ29" s="437"/>
      <c r="BK29" s="437"/>
      <c r="BL29" s="437"/>
      <c r="BM29" s="370">
        <f>BI29+BJ29+BK29+BL29</f>
        <v>0</v>
      </c>
      <c r="BN29" s="440"/>
      <c r="BO29" s="336" t="s">
        <v>485</v>
      </c>
      <c r="BP29" s="468"/>
      <c r="BR29" s="371">
        <v>0</v>
      </c>
      <c r="BS29" s="374">
        <f>BX29+BY29</f>
        <v>0</v>
      </c>
      <c r="BT29" s="436"/>
      <c r="BU29" s="437"/>
      <c r="BV29" s="437"/>
      <c r="BW29" s="437"/>
      <c r="BX29" s="370">
        <f>BT29+BU29+BV29+BW29</f>
        <v>0</v>
      </c>
      <c r="BY29" s="440"/>
      <c r="BZ29" s="336" t="s">
        <v>485</v>
      </c>
      <c r="CA29" s="468"/>
      <c r="CC29" s="371">
        <v>0</v>
      </c>
      <c r="CD29" s="374">
        <f>CI29+CJ29</f>
        <v>0</v>
      </c>
      <c r="CE29" s="436"/>
      <c r="CF29" s="437"/>
      <c r="CG29" s="437"/>
      <c r="CH29" s="437"/>
      <c r="CI29" s="370">
        <f>CE29+CF29+CG29+CH29</f>
        <v>0</v>
      </c>
      <c r="CJ29" s="440"/>
      <c r="CK29" s="336" t="s">
        <v>485</v>
      </c>
      <c r="CL29" s="468"/>
      <c r="CN29" s="371">
        <v>0</v>
      </c>
      <c r="CO29" s="374">
        <f>CT29+CU29</f>
        <v>0</v>
      </c>
      <c r="CP29" s="436"/>
      <c r="CQ29" s="437"/>
      <c r="CR29" s="437"/>
      <c r="CS29" s="437"/>
      <c r="CT29" s="370">
        <f>CP29+CQ29+CR29+CS29</f>
        <v>0</v>
      </c>
      <c r="CU29" s="440"/>
      <c r="CV29" s="336" t="s">
        <v>485</v>
      </c>
      <c r="CW29" s="468"/>
      <c r="CY29" s="371">
        <v>0</v>
      </c>
      <c r="CZ29" s="374">
        <f>DE29+DF29</f>
        <v>0</v>
      </c>
      <c r="DA29" s="436"/>
      <c r="DB29" s="437"/>
      <c r="DC29" s="437"/>
      <c r="DD29" s="437"/>
      <c r="DE29" s="370">
        <f>DA29+DB29+DC29+DD29</f>
        <v>0</v>
      </c>
      <c r="DF29" s="440"/>
      <c r="DG29" s="336" t="s">
        <v>485</v>
      </c>
      <c r="DH29" s="468"/>
      <c r="DL29" s="275">
        <v>500</v>
      </c>
      <c r="DM29" s="275">
        <v>500</v>
      </c>
      <c r="DT29" s="275">
        <f t="shared" si="12"/>
        <v>1000</v>
      </c>
      <c r="DV29" s="307">
        <f t="shared" si="52"/>
        <v>1000</v>
      </c>
      <c r="DW29" s="307">
        <v>0</v>
      </c>
      <c r="DX29" s="307">
        <f>DT29*0.5</f>
        <v>500</v>
      </c>
      <c r="DY29" s="307"/>
      <c r="DZ29" s="307">
        <f>DT29*0.05</f>
        <v>50</v>
      </c>
      <c r="EA29" s="307">
        <f t="shared" si="53"/>
        <v>550</v>
      </c>
      <c r="EB29" s="307">
        <f>DT29*0.45</f>
        <v>450</v>
      </c>
      <c r="EC29" s="311"/>
    </row>
    <row r="30" spans="1:140" ht="106.5" customHeight="1" x14ac:dyDescent="0.25">
      <c r="A30" s="343" t="s">
        <v>289</v>
      </c>
      <c r="B30" s="603" t="s">
        <v>1039</v>
      </c>
      <c r="C30" s="347">
        <f>O30+Z30+AK30+AV30+BG30+BR30+CC30+CN30+CY30</f>
        <v>9000</v>
      </c>
      <c r="D30" s="348">
        <f t="shared" si="54"/>
        <v>300</v>
      </c>
      <c r="E30" s="348">
        <f t="shared" si="54"/>
        <v>0</v>
      </c>
      <c r="F30" s="349">
        <f t="shared" si="55"/>
        <v>0</v>
      </c>
      <c r="G30" s="349">
        <f t="shared" si="59"/>
        <v>0</v>
      </c>
      <c r="H30" s="349">
        <f t="shared" si="59"/>
        <v>300</v>
      </c>
      <c r="I30" s="349">
        <f t="shared" si="59"/>
        <v>300</v>
      </c>
      <c r="J30" s="349">
        <f t="shared" si="59"/>
        <v>0</v>
      </c>
      <c r="K30" s="343" t="s">
        <v>167</v>
      </c>
      <c r="L30" s="344">
        <v>3</v>
      </c>
      <c r="M30" s="338">
        <f t="shared" si="60"/>
        <v>1</v>
      </c>
      <c r="N30" s="339"/>
      <c r="O30" s="634">
        <v>0</v>
      </c>
      <c r="P30" s="375">
        <f t="shared" si="57"/>
        <v>300</v>
      </c>
      <c r="Q30" s="352"/>
      <c r="R30" s="353"/>
      <c r="S30" s="353"/>
      <c r="T30" s="353">
        <v>300</v>
      </c>
      <c r="U30" s="349">
        <f>Q30+R30+S30+T30</f>
        <v>300</v>
      </c>
      <c r="V30" s="376"/>
      <c r="W30" s="635" t="s">
        <v>167</v>
      </c>
      <c r="X30" s="647">
        <v>1</v>
      </c>
      <c r="Y30" s="339"/>
      <c r="Z30" s="350">
        <v>4500</v>
      </c>
      <c r="AA30" s="351">
        <f>AF30+AG30</f>
        <v>0</v>
      </c>
      <c r="AB30" s="430"/>
      <c r="AC30" s="431"/>
      <c r="AD30" s="431"/>
      <c r="AE30" s="431"/>
      <c r="AF30" s="349">
        <f>AB30+AC30+AD30+AE30</f>
        <v>0</v>
      </c>
      <c r="AG30" s="376"/>
      <c r="AH30" s="343" t="s">
        <v>167</v>
      </c>
      <c r="AI30" s="459"/>
      <c r="AJ30" s="339"/>
      <c r="AK30" s="350">
        <v>4500</v>
      </c>
      <c r="AL30" s="374">
        <f>AQ30+AR30</f>
        <v>0</v>
      </c>
      <c r="AM30" s="430"/>
      <c r="AN30" s="431"/>
      <c r="AO30" s="431"/>
      <c r="AP30" s="431"/>
      <c r="AQ30" s="349">
        <f>AM30+AN30+AO30+AP30</f>
        <v>0</v>
      </c>
      <c r="AR30" s="441"/>
      <c r="AS30" s="343" t="s">
        <v>167</v>
      </c>
      <c r="AT30" s="470"/>
      <c r="AV30" s="350">
        <v>0</v>
      </c>
      <c r="AW30" s="374">
        <f>BB30+BC30</f>
        <v>0</v>
      </c>
      <c r="AX30" s="430"/>
      <c r="AY30" s="431"/>
      <c r="AZ30" s="431"/>
      <c r="BA30" s="431"/>
      <c r="BB30" s="349">
        <f>AX30+AY30+AZ30+BA30</f>
        <v>0</v>
      </c>
      <c r="BC30" s="441"/>
      <c r="BD30" s="343" t="s">
        <v>167</v>
      </c>
      <c r="BE30" s="470"/>
      <c r="BG30" s="350">
        <v>0</v>
      </c>
      <c r="BH30" s="374">
        <f>BM30+BN30</f>
        <v>0</v>
      </c>
      <c r="BI30" s="430"/>
      <c r="BJ30" s="431"/>
      <c r="BK30" s="431"/>
      <c r="BL30" s="431"/>
      <c r="BM30" s="349">
        <f>BI30+BJ30+BK30+BL30</f>
        <v>0</v>
      </c>
      <c r="BN30" s="441"/>
      <c r="BO30" s="343" t="s">
        <v>167</v>
      </c>
      <c r="BP30" s="470"/>
      <c r="BR30" s="350">
        <v>0</v>
      </c>
      <c r="BS30" s="374">
        <f>BX30+BY30</f>
        <v>0</v>
      </c>
      <c r="BT30" s="430"/>
      <c r="BU30" s="431"/>
      <c r="BV30" s="431"/>
      <c r="BW30" s="431"/>
      <c r="BX30" s="349">
        <f>BT30+BU30+BV30+BW30</f>
        <v>0</v>
      </c>
      <c r="BY30" s="441"/>
      <c r="BZ30" s="343" t="s">
        <v>167</v>
      </c>
      <c r="CA30" s="470"/>
      <c r="CC30" s="350">
        <v>0</v>
      </c>
      <c r="CD30" s="374">
        <f>CI30+CJ30</f>
        <v>0</v>
      </c>
      <c r="CE30" s="430"/>
      <c r="CF30" s="431"/>
      <c r="CG30" s="431"/>
      <c r="CH30" s="431"/>
      <c r="CI30" s="349">
        <f>CE30+CF30+CG30+CH30</f>
        <v>0</v>
      </c>
      <c r="CJ30" s="441"/>
      <c r="CK30" s="343" t="s">
        <v>167</v>
      </c>
      <c r="CL30" s="470"/>
      <c r="CN30" s="350">
        <v>0</v>
      </c>
      <c r="CO30" s="374">
        <f>CT30+CU30</f>
        <v>0</v>
      </c>
      <c r="CP30" s="430"/>
      <c r="CQ30" s="431"/>
      <c r="CR30" s="431"/>
      <c r="CS30" s="431"/>
      <c r="CT30" s="349">
        <f>CP30+CQ30+CR30+CS30</f>
        <v>0</v>
      </c>
      <c r="CU30" s="441"/>
      <c r="CV30" s="343" t="s">
        <v>167</v>
      </c>
      <c r="CW30" s="470"/>
      <c r="CY30" s="350">
        <v>0</v>
      </c>
      <c r="CZ30" s="374">
        <f>DE30+DF30</f>
        <v>0</v>
      </c>
      <c r="DA30" s="430"/>
      <c r="DB30" s="431"/>
      <c r="DC30" s="431"/>
      <c r="DD30" s="431"/>
      <c r="DE30" s="349">
        <f>DA30+DB30+DC30+DD30</f>
        <v>0</v>
      </c>
      <c r="DF30" s="441"/>
      <c r="DG30" s="343" t="s">
        <v>167</v>
      </c>
      <c r="DH30" s="470"/>
      <c r="DT30" s="275">
        <f t="shared" si="12"/>
        <v>0</v>
      </c>
      <c r="DV30" s="307"/>
      <c r="DW30" s="307"/>
      <c r="DX30" s="307"/>
      <c r="DY30" s="307"/>
      <c r="DZ30" s="307"/>
      <c r="EA30" s="308">
        <f t="shared" si="13"/>
        <v>0</v>
      </c>
      <c r="EB30" s="307"/>
      <c r="EC30" s="311"/>
    </row>
    <row r="31" spans="1:140" ht="115.5" customHeight="1" x14ac:dyDescent="0.25">
      <c r="A31" s="343" t="s">
        <v>428</v>
      </c>
      <c r="B31" s="603" t="s">
        <v>1041</v>
      </c>
      <c r="C31" s="347">
        <f>O31+Z31+AK31+AV31+BG31+BR31+CC31+CN31+CY31</f>
        <v>30000</v>
      </c>
      <c r="D31" s="348">
        <f t="shared" si="54"/>
        <v>8160</v>
      </c>
      <c r="E31" s="348">
        <f t="shared" si="54"/>
        <v>0</v>
      </c>
      <c r="F31" s="349">
        <f t="shared" si="55"/>
        <v>0</v>
      </c>
      <c r="G31" s="349">
        <f t="shared" si="59"/>
        <v>0</v>
      </c>
      <c r="H31" s="349">
        <f t="shared" si="59"/>
        <v>8160</v>
      </c>
      <c r="I31" s="349">
        <f t="shared" si="59"/>
        <v>8160</v>
      </c>
      <c r="J31" s="349">
        <f t="shared" si="59"/>
        <v>0</v>
      </c>
      <c r="K31" s="343" t="s">
        <v>1040</v>
      </c>
      <c r="L31" s="344">
        <v>13</v>
      </c>
      <c r="M31" s="338">
        <f t="shared" si="60"/>
        <v>8</v>
      </c>
      <c r="N31" s="339"/>
      <c r="O31" s="634">
        <v>0</v>
      </c>
      <c r="P31" s="375">
        <f t="shared" si="57"/>
        <v>8160</v>
      </c>
      <c r="Q31" s="352"/>
      <c r="R31" s="353"/>
      <c r="S31" s="353"/>
      <c r="T31" s="353">
        <v>8160</v>
      </c>
      <c r="U31" s="349">
        <f>Q31+R31+S31+T31</f>
        <v>8160</v>
      </c>
      <c r="V31" s="376"/>
      <c r="W31" s="635" t="s">
        <v>1040</v>
      </c>
      <c r="X31" s="647">
        <v>8</v>
      </c>
      <c r="Y31" s="339"/>
      <c r="Z31" s="350">
        <v>15000</v>
      </c>
      <c r="AA31" s="351">
        <f>AF31+AG31</f>
        <v>0</v>
      </c>
      <c r="AB31" s="430"/>
      <c r="AC31" s="431"/>
      <c r="AD31" s="431"/>
      <c r="AE31" s="431"/>
      <c r="AF31" s="349">
        <f>AB31+AC31+AD31+AE31</f>
        <v>0</v>
      </c>
      <c r="AG31" s="376"/>
      <c r="AH31" s="343" t="s">
        <v>1040</v>
      </c>
      <c r="AI31" s="459"/>
      <c r="AJ31" s="339"/>
      <c r="AK31" s="350">
        <v>15000</v>
      </c>
      <c r="AL31" s="374">
        <f>AQ31+AR31</f>
        <v>0</v>
      </c>
      <c r="AM31" s="430"/>
      <c r="AN31" s="431"/>
      <c r="AO31" s="431"/>
      <c r="AP31" s="431"/>
      <c r="AQ31" s="349">
        <f>AM31+AN31+AO31+AP31</f>
        <v>0</v>
      </c>
      <c r="AR31" s="441"/>
      <c r="AS31" s="343" t="s">
        <v>1040</v>
      </c>
      <c r="AT31" s="470"/>
      <c r="AV31" s="350">
        <v>0</v>
      </c>
      <c r="AW31" s="374">
        <f>BB31+BC31</f>
        <v>0</v>
      </c>
      <c r="AX31" s="430"/>
      <c r="AY31" s="431"/>
      <c r="AZ31" s="431"/>
      <c r="BA31" s="431"/>
      <c r="BB31" s="349">
        <f>AX31+AY31+AZ31+BA31</f>
        <v>0</v>
      </c>
      <c r="BC31" s="441"/>
      <c r="BD31" s="343" t="s">
        <v>1040</v>
      </c>
      <c r="BE31" s="470"/>
      <c r="BG31" s="350">
        <v>0</v>
      </c>
      <c r="BH31" s="374">
        <f>BM31+BN31</f>
        <v>0</v>
      </c>
      <c r="BI31" s="430"/>
      <c r="BJ31" s="431"/>
      <c r="BK31" s="431"/>
      <c r="BL31" s="431"/>
      <c r="BM31" s="349">
        <f>BI31+BJ31+BK31+BL31</f>
        <v>0</v>
      </c>
      <c r="BN31" s="441"/>
      <c r="BO31" s="343" t="s">
        <v>1040</v>
      </c>
      <c r="BP31" s="470"/>
      <c r="BR31" s="350">
        <v>0</v>
      </c>
      <c r="BS31" s="374">
        <f>BX31+BY31</f>
        <v>0</v>
      </c>
      <c r="BT31" s="430"/>
      <c r="BU31" s="431"/>
      <c r="BV31" s="431"/>
      <c r="BW31" s="431"/>
      <c r="BX31" s="349">
        <f>BT31+BU31+BV31+BW31</f>
        <v>0</v>
      </c>
      <c r="BY31" s="441"/>
      <c r="BZ31" s="343" t="s">
        <v>1040</v>
      </c>
      <c r="CA31" s="470"/>
      <c r="CC31" s="350">
        <v>0</v>
      </c>
      <c r="CD31" s="374">
        <f>CI31+CJ31</f>
        <v>0</v>
      </c>
      <c r="CE31" s="430"/>
      <c r="CF31" s="431"/>
      <c r="CG31" s="431"/>
      <c r="CH31" s="431"/>
      <c r="CI31" s="349">
        <f>CE31+CF31+CG31+CH31</f>
        <v>0</v>
      </c>
      <c r="CJ31" s="441"/>
      <c r="CK31" s="343" t="s">
        <v>1040</v>
      </c>
      <c r="CL31" s="470"/>
      <c r="CN31" s="350">
        <v>0</v>
      </c>
      <c r="CO31" s="374">
        <f>CT31+CU31</f>
        <v>0</v>
      </c>
      <c r="CP31" s="430"/>
      <c r="CQ31" s="431"/>
      <c r="CR31" s="431"/>
      <c r="CS31" s="431"/>
      <c r="CT31" s="349">
        <f>CP31+CQ31+CR31+CS31</f>
        <v>0</v>
      </c>
      <c r="CU31" s="441"/>
      <c r="CV31" s="343" t="s">
        <v>1040</v>
      </c>
      <c r="CW31" s="470"/>
      <c r="CY31" s="350">
        <v>0</v>
      </c>
      <c r="CZ31" s="374">
        <f>DE31+DF31</f>
        <v>0</v>
      </c>
      <c r="DA31" s="430"/>
      <c r="DB31" s="431"/>
      <c r="DC31" s="431"/>
      <c r="DD31" s="431"/>
      <c r="DE31" s="349">
        <f>DA31+DB31+DC31+DD31</f>
        <v>0</v>
      </c>
      <c r="DF31" s="441"/>
      <c r="DG31" s="343" t="s">
        <v>1040</v>
      </c>
      <c r="DH31" s="470"/>
      <c r="DL31" s="275">
        <v>7500</v>
      </c>
      <c r="DM31" s="275">
        <v>7500</v>
      </c>
      <c r="DT31" s="275">
        <f t="shared" si="12"/>
        <v>15000</v>
      </c>
      <c r="DV31" s="307">
        <f>DW31+DX31+DY31+DZ31+EB31</f>
        <v>15000</v>
      </c>
      <c r="DW31" s="307">
        <v>0</v>
      </c>
      <c r="DX31" s="307">
        <f>DT31*0.5</f>
        <v>7500</v>
      </c>
      <c r="DY31" s="307"/>
      <c r="DZ31" s="307">
        <f>DT31*0.05</f>
        <v>750</v>
      </c>
      <c r="EA31" s="307">
        <f t="shared" si="13"/>
        <v>8250</v>
      </c>
      <c r="EB31" s="307">
        <f>DT31*0.45</f>
        <v>6750</v>
      </c>
      <c r="EC31" s="311"/>
    </row>
    <row r="32" spans="1:140" ht="103.5" customHeight="1" x14ac:dyDescent="0.25">
      <c r="A32" s="343" t="s">
        <v>429</v>
      </c>
      <c r="B32" s="603" t="s">
        <v>930</v>
      </c>
      <c r="C32" s="347">
        <f>O32+Z32+AK32+AV32+BG32+BR32+CC32+CN32+CY32</f>
        <v>0</v>
      </c>
      <c r="D32" s="348">
        <f t="shared" si="54"/>
        <v>0</v>
      </c>
      <c r="E32" s="348">
        <f t="shared" si="54"/>
        <v>0</v>
      </c>
      <c r="F32" s="349">
        <f t="shared" si="55"/>
        <v>0</v>
      </c>
      <c r="G32" s="349">
        <f t="shared" si="59"/>
        <v>0</v>
      </c>
      <c r="H32" s="349">
        <f t="shared" si="59"/>
        <v>0</v>
      </c>
      <c r="I32" s="349">
        <f t="shared" si="59"/>
        <v>0</v>
      </c>
      <c r="J32" s="377">
        <f t="shared" si="59"/>
        <v>0</v>
      </c>
      <c r="K32" s="343" t="s">
        <v>168</v>
      </c>
      <c r="L32" s="344">
        <v>5</v>
      </c>
      <c r="M32" s="338">
        <f t="shared" si="60"/>
        <v>2</v>
      </c>
      <c r="N32" s="339"/>
      <c r="O32" s="634">
        <v>0</v>
      </c>
      <c r="P32" s="375">
        <f t="shared" si="57"/>
        <v>0</v>
      </c>
      <c r="Q32" s="352"/>
      <c r="R32" s="353"/>
      <c r="S32" s="353"/>
      <c r="T32" s="353">
        <v>0</v>
      </c>
      <c r="U32" s="349">
        <f>Q32+R32+S32+T32</f>
        <v>0</v>
      </c>
      <c r="V32" s="376"/>
      <c r="W32" s="635" t="s">
        <v>168</v>
      </c>
      <c r="X32" s="647">
        <v>2</v>
      </c>
      <c r="Y32" s="339"/>
      <c r="Z32" s="350">
        <v>0</v>
      </c>
      <c r="AA32" s="351">
        <f>AF32+AG32</f>
        <v>0</v>
      </c>
      <c r="AB32" s="430"/>
      <c r="AC32" s="431"/>
      <c r="AD32" s="431"/>
      <c r="AE32" s="431"/>
      <c r="AF32" s="349">
        <f>AB32+AC32+AD32+AE32</f>
        <v>0</v>
      </c>
      <c r="AG32" s="376"/>
      <c r="AH32" s="343" t="s">
        <v>168</v>
      </c>
      <c r="AI32" s="459"/>
      <c r="AJ32" s="339"/>
      <c r="AK32" s="350">
        <v>0</v>
      </c>
      <c r="AL32" s="374">
        <f>AQ32+AR32</f>
        <v>0</v>
      </c>
      <c r="AM32" s="430"/>
      <c r="AN32" s="431"/>
      <c r="AO32" s="431"/>
      <c r="AP32" s="431"/>
      <c r="AQ32" s="349">
        <f>AM32+AN32+AO32+AP32</f>
        <v>0</v>
      </c>
      <c r="AR32" s="441"/>
      <c r="AS32" s="343" t="s">
        <v>168</v>
      </c>
      <c r="AT32" s="470"/>
      <c r="AV32" s="350">
        <v>0</v>
      </c>
      <c r="AW32" s="374">
        <f>BB32+BC32</f>
        <v>0</v>
      </c>
      <c r="AX32" s="430"/>
      <c r="AY32" s="431"/>
      <c r="AZ32" s="431"/>
      <c r="BA32" s="431"/>
      <c r="BB32" s="349">
        <f>AX32+AY32+AZ32+BA32</f>
        <v>0</v>
      </c>
      <c r="BC32" s="441"/>
      <c r="BD32" s="343" t="s">
        <v>168</v>
      </c>
      <c r="BE32" s="470"/>
      <c r="BG32" s="350">
        <v>0</v>
      </c>
      <c r="BH32" s="374">
        <f>BM32+BN32</f>
        <v>0</v>
      </c>
      <c r="BI32" s="430"/>
      <c r="BJ32" s="431"/>
      <c r="BK32" s="431"/>
      <c r="BL32" s="431"/>
      <c r="BM32" s="349">
        <f>BI32+BJ32+BK32+BL32</f>
        <v>0</v>
      </c>
      <c r="BN32" s="441"/>
      <c r="BO32" s="343" t="s">
        <v>168</v>
      </c>
      <c r="BP32" s="470"/>
      <c r="BR32" s="350">
        <v>0</v>
      </c>
      <c r="BS32" s="374">
        <f>BX32+BY32</f>
        <v>0</v>
      </c>
      <c r="BT32" s="430"/>
      <c r="BU32" s="431"/>
      <c r="BV32" s="431"/>
      <c r="BW32" s="431"/>
      <c r="BX32" s="349">
        <f>BT32+BU32+BV32+BW32</f>
        <v>0</v>
      </c>
      <c r="BY32" s="441"/>
      <c r="BZ32" s="343" t="s">
        <v>168</v>
      </c>
      <c r="CA32" s="470"/>
      <c r="CC32" s="350">
        <v>0</v>
      </c>
      <c r="CD32" s="374">
        <f>CI32+CJ32</f>
        <v>0</v>
      </c>
      <c r="CE32" s="430"/>
      <c r="CF32" s="431"/>
      <c r="CG32" s="431"/>
      <c r="CH32" s="431"/>
      <c r="CI32" s="349">
        <f>CE32+CF32+CG32+CH32</f>
        <v>0</v>
      </c>
      <c r="CJ32" s="441"/>
      <c r="CK32" s="343" t="s">
        <v>168</v>
      </c>
      <c r="CL32" s="470"/>
      <c r="CN32" s="350">
        <v>0</v>
      </c>
      <c r="CO32" s="374">
        <f>CT32+CU32</f>
        <v>0</v>
      </c>
      <c r="CP32" s="430"/>
      <c r="CQ32" s="431"/>
      <c r="CR32" s="431"/>
      <c r="CS32" s="431"/>
      <c r="CT32" s="349">
        <f>CP32+CQ32+CR32+CS32</f>
        <v>0</v>
      </c>
      <c r="CU32" s="441"/>
      <c r="CV32" s="343" t="s">
        <v>168</v>
      </c>
      <c r="CW32" s="470"/>
      <c r="CY32" s="350">
        <v>0</v>
      </c>
      <c r="CZ32" s="374">
        <f>DE32+DF32</f>
        <v>0</v>
      </c>
      <c r="DA32" s="430"/>
      <c r="DB32" s="431"/>
      <c r="DC32" s="431"/>
      <c r="DD32" s="431"/>
      <c r="DE32" s="349">
        <f>DA32+DB32+DC32+DD32</f>
        <v>0</v>
      </c>
      <c r="DF32" s="441"/>
      <c r="DG32" s="343" t="s">
        <v>168</v>
      </c>
      <c r="DH32" s="470"/>
      <c r="DL32" s="275">
        <v>7500</v>
      </c>
      <c r="DM32" s="275">
        <v>7500</v>
      </c>
      <c r="DT32" s="275">
        <f t="shared" si="12"/>
        <v>15000</v>
      </c>
      <c r="DV32" s="307">
        <f>DW32+DX32+DY32+DZ32+EB32</f>
        <v>15000</v>
      </c>
      <c r="DW32" s="307">
        <v>0</v>
      </c>
      <c r="DX32" s="307">
        <f>DT32*0.5</f>
        <v>7500</v>
      </c>
      <c r="DY32" s="307">
        <f>DT32*0.05</f>
        <v>750</v>
      </c>
      <c r="DZ32" s="307"/>
      <c r="EA32" s="307">
        <f t="shared" si="13"/>
        <v>8250</v>
      </c>
      <c r="EB32" s="307">
        <f>DT32*0.45</f>
        <v>6750</v>
      </c>
      <c r="EC32" s="311"/>
    </row>
    <row r="33" spans="1:140" ht="42.75" customHeight="1" x14ac:dyDescent="0.25">
      <c r="A33" s="914" t="s">
        <v>290</v>
      </c>
      <c r="B33" s="915" t="s">
        <v>237</v>
      </c>
      <c r="C33" s="912">
        <f>O33+Z33+AK33+AW33+BG33+BR33+CC33+CN33+CY33</f>
        <v>1000</v>
      </c>
      <c r="D33" s="908">
        <f>P33+AA33+AL33+AW33+BH33+BS33+CD33+CO33+CZ33</f>
        <v>1000</v>
      </c>
      <c r="E33" s="908">
        <f>Q33+AB33+AM33+AX33+BI33+BT33+CE33+CP33+DA33</f>
        <v>0</v>
      </c>
      <c r="F33" s="776">
        <f>R33+AC33+AN33+AY33+BJ33+BU33+CF33+CQ33+DB33</f>
        <v>1000</v>
      </c>
      <c r="G33" s="777">
        <f t="shared" si="59"/>
        <v>0</v>
      </c>
      <c r="H33" s="777">
        <f t="shared" si="59"/>
        <v>0</v>
      </c>
      <c r="I33" s="777">
        <f t="shared" si="59"/>
        <v>1000</v>
      </c>
      <c r="J33" s="777">
        <f t="shared" si="59"/>
        <v>0</v>
      </c>
      <c r="K33" s="343" t="s">
        <v>169</v>
      </c>
      <c r="L33" s="344">
        <v>2</v>
      </c>
      <c r="M33" s="338">
        <f t="shared" si="60"/>
        <v>2</v>
      </c>
      <c r="N33" s="339"/>
      <c r="O33" s="794">
        <v>0</v>
      </c>
      <c r="P33" s="849">
        <f>U33+V33</f>
        <v>1000</v>
      </c>
      <c r="Q33" s="922"/>
      <c r="R33" s="857">
        <v>1000</v>
      </c>
      <c r="S33" s="857"/>
      <c r="T33" s="857"/>
      <c r="U33" s="780">
        <f>Q33+R33+S33+T33</f>
        <v>1000</v>
      </c>
      <c r="V33" s="846"/>
      <c r="W33" s="635" t="s">
        <v>169</v>
      </c>
      <c r="X33" s="647">
        <v>2</v>
      </c>
      <c r="Y33" s="339"/>
      <c r="Z33" s="794">
        <v>500</v>
      </c>
      <c r="AA33" s="796">
        <f>AF33+AG33</f>
        <v>0</v>
      </c>
      <c r="AB33" s="805"/>
      <c r="AC33" s="821"/>
      <c r="AD33" s="821"/>
      <c r="AE33" s="821"/>
      <c r="AF33" s="780">
        <f>AB33+AC33+AD33+AE33</f>
        <v>0</v>
      </c>
      <c r="AG33" s="846"/>
      <c r="AH33" s="343" t="s">
        <v>169</v>
      </c>
      <c r="AI33" s="459"/>
      <c r="AJ33" s="339"/>
      <c r="AK33" s="794">
        <v>500</v>
      </c>
      <c r="AL33" s="796">
        <f>AQ33+AR33</f>
        <v>0</v>
      </c>
      <c r="AM33" s="805"/>
      <c r="AN33" s="821"/>
      <c r="AO33" s="821"/>
      <c r="AP33" s="821"/>
      <c r="AQ33" s="780">
        <f>AM33+AN33+AO33+AP33</f>
        <v>0</v>
      </c>
      <c r="AR33" s="826"/>
      <c r="AS33" s="343" t="s">
        <v>169</v>
      </c>
      <c r="AT33" s="470"/>
      <c r="AV33" s="794">
        <v>0</v>
      </c>
      <c r="AW33" s="796">
        <f>BB33+BC33</f>
        <v>0</v>
      </c>
      <c r="AX33" s="805"/>
      <c r="AY33" s="821"/>
      <c r="AZ33" s="821"/>
      <c r="BA33" s="821"/>
      <c r="BB33" s="780">
        <f>AX33+AY33+AZ33+BA33</f>
        <v>0</v>
      </c>
      <c r="BC33" s="848"/>
      <c r="BD33" s="343" t="s">
        <v>169</v>
      </c>
      <c r="BE33" s="470"/>
      <c r="BG33" s="794">
        <v>0</v>
      </c>
      <c r="BH33" s="796">
        <f>BM33+BN33</f>
        <v>0</v>
      </c>
      <c r="BI33" s="805"/>
      <c r="BJ33" s="821"/>
      <c r="BK33" s="821"/>
      <c r="BL33" s="821"/>
      <c r="BM33" s="780">
        <f>BI33+BJ33+BK33+BL33</f>
        <v>0</v>
      </c>
      <c r="BN33" s="826"/>
      <c r="BO33" s="343" t="s">
        <v>169</v>
      </c>
      <c r="BP33" s="470"/>
      <c r="BR33" s="794">
        <v>0</v>
      </c>
      <c r="BS33" s="796">
        <f>BX33+BY33</f>
        <v>0</v>
      </c>
      <c r="BT33" s="805"/>
      <c r="BU33" s="821"/>
      <c r="BV33" s="821"/>
      <c r="BW33" s="821"/>
      <c r="BX33" s="780">
        <f>BT33+BU33+BV33+BW33</f>
        <v>0</v>
      </c>
      <c r="BY33" s="826"/>
      <c r="BZ33" s="343" t="s">
        <v>169</v>
      </c>
      <c r="CA33" s="470"/>
      <c r="CC33" s="794">
        <v>0</v>
      </c>
      <c r="CD33" s="796">
        <f>CI33+CJ33</f>
        <v>0</v>
      </c>
      <c r="CE33" s="805"/>
      <c r="CF33" s="821"/>
      <c r="CG33" s="821"/>
      <c r="CH33" s="821"/>
      <c r="CI33" s="780">
        <f>CE33+CF33+CG33+CH33</f>
        <v>0</v>
      </c>
      <c r="CJ33" s="826"/>
      <c r="CK33" s="343" t="s">
        <v>169</v>
      </c>
      <c r="CL33" s="470"/>
      <c r="CN33" s="794">
        <v>0</v>
      </c>
      <c r="CO33" s="796">
        <f>CT33+CU33</f>
        <v>0</v>
      </c>
      <c r="CP33" s="805"/>
      <c r="CQ33" s="821"/>
      <c r="CR33" s="821"/>
      <c r="CS33" s="821"/>
      <c r="CT33" s="780">
        <f>CP33+CQ33+CR33+CS33</f>
        <v>0</v>
      </c>
      <c r="CU33" s="826"/>
      <c r="CV33" s="343" t="s">
        <v>169</v>
      </c>
      <c r="CW33" s="470"/>
      <c r="CY33" s="794">
        <v>0</v>
      </c>
      <c r="CZ33" s="796">
        <f>DE33+DF33</f>
        <v>0</v>
      </c>
      <c r="DA33" s="805"/>
      <c r="DB33" s="821"/>
      <c r="DC33" s="821"/>
      <c r="DD33" s="821"/>
      <c r="DE33" s="780">
        <f>DA33+DB33+DC33+DD33</f>
        <v>0</v>
      </c>
      <c r="DF33" s="826"/>
      <c r="DG33" s="343" t="s">
        <v>169</v>
      </c>
      <c r="DH33" s="470"/>
      <c r="DL33" s="275">
        <v>10000</v>
      </c>
      <c r="DM33" s="275">
        <v>10000</v>
      </c>
      <c r="DT33" s="275">
        <f t="shared" si="12"/>
        <v>20000</v>
      </c>
      <c r="DV33" s="307">
        <f>DW33+DX33+DY33+DZ33+EB33</f>
        <v>20000</v>
      </c>
      <c r="DW33" s="307">
        <v>0</v>
      </c>
      <c r="DX33" s="307">
        <f>DT33*0.5</f>
        <v>10000</v>
      </c>
      <c r="DY33" s="307"/>
      <c r="DZ33" s="307">
        <f>DT33*0.05</f>
        <v>1000</v>
      </c>
      <c r="EA33" s="307">
        <f t="shared" si="13"/>
        <v>11000</v>
      </c>
      <c r="EB33" s="307">
        <f>DT33*0.45</f>
        <v>9000</v>
      </c>
      <c r="EC33" s="311"/>
    </row>
    <row r="34" spans="1:140" ht="83.25" customHeight="1" x14ac:dyDescent="0.25">
      <c r="A34" s="914"/>
      <c r="B34" s="915"/>
      <c r="C34" s="913"/>
      <c r="D34" s="909"/>
      <c r="E34" s="909"/>
      <c r="F34" s="777"/>
      <c r="G34" s="820"/>
      <c r="H34" s="820"/>
      <c r="I34" s="820"/>
      <c r="J34" s="820"/>
      <c r="K34" s="343" t="s">
        <v>170</v>
      </c>
      <c r="L34" s="344">
        <v>100</v>
      </c>
      <c r="M34" s="338">
        <f t="shared" si="60"/>
        <v>800</v>
      </c>
      <c r="N34" s="339"/>
      <c r="O34" s="833"/>
      <c r="P34" s="849"/>
      <c r="Q34" s="837"/>
      <c r="R34" s="839"/>
      <c r="S34" s="839"/>
      <c r="T34" s="839"/>
      <c r="U34" s="780"/>
      <c r="V34" s="847"/>
      <c r="W34" s="635" t="s">
        <v>170</v>
      </c>
      <c r="X34" s="647">
        <v>800</v>
      </c>
      <c r="Y34" s="339"/>
      <c r="Z34" s="833"/>
      <c r="AA34" s="796"/>
      <c r="AB34" s="806"/>
      <c r="AC34" s="822"/>
      <c r="AD34" s="822"/>
      <c r="AE34" s="822"/>
      <c r="AF34" s="780"/>
      <c r="AG34" s="847"/>
      <c r="AH34" s="343" t="s">
        <v>170</v>
      </c>
      <c r="AI34" s="459"/>
      <c r="AJ34" s="339"/>
      <c r="AK34" s="833"/>
      <c r="AL34" s="796"/>
      <c r="AM34" s="806"/>
      <c r="AN34" s="822"/>
      <c r="AO34" s="822"/>
      <c r="AP34" s="822"/>
      <c r="AQ34" s="780"/>
      <c r="AR34" s="827"/>
      <c r="AS34" s="343" t="s">
        <v>170</v>
      </c>
      <c r="AT34" s="470"/>
      <c r="AV34" s="833"/>
      <c r="AW34" s="796"/>
      <c r="AX34" s="806"/>
      <c r="AY34" s="822"/>
      <c r="AZ34" s="822"/>
      <c r="BA34" s="822"/>
      <c r="BB34" s="780"/>
      <c r="BC34" s="811"/>
      <c r="BD34" s="343" t="s">
        <v>170</v>
      </c>
      <c r="BE34" s="470"/>
      <c r="BG34" s="833"/>
      <c r="BH34" s="796"/>
      <c r="BI34" s="806"/>
      <c r="BJ34" s="822"/>
      <c r="BK34" s="822"/>
      <c r="BL34" s="822"/>
      <c r="BM34" s="780"/>
      <c r="BN34" s="827"/>
      <c r="BO34" s="343" t="s">
        <v>170</v>
      </c>
      <c r="BP34" s="470"/>
      <c r="BR34" s="833"/>
      <c r="BS34" s="796"/>
      <c r="BT34" s="806"/>
      <c r="BU34" s="822"/>
      <c r="BV34" s="822"/>
      <c r="BW34" s="822"/>
      <c r="BX34" s="780"/>
      <c r="BY34" s="827"/>
      <c r="BZ34" s="343" t="s">
        <v>170</v>
      </c>
      <c r="CA34" s="470"/>
      <c r="CC34" s="833"/>
      <c r="CD34" s="796"/>
      <c r="CE34" s="806"/>
      <c r="CF34" s="822"/>
      <c r="CG34" s="822"/>
      <c r="CH34" s="822"/>
      <c r="CI34" s="780"/>
      <c r="CJ34" s="827"/>
      <c r="CK34" s="343" t="s">
        <v>170</v>
      </c>
      <c r="CL34" s="470"/>
      <c r="CN34" s="833"/>
      <c r="CO34" s="796"/>
      <c r="CP34" s="806"/>
      <c r="CQ34" s="822"/>
      <c r="CR34" s="822"/>
      <c r="CS34" s="822"/>
      <c r="CT34" s="780"/>
      <c r="CU34" s="827"/>
      <c r="CV34" s="343" t="s">
        <v>170</v>
      </c>
      <c r="CW34" s="470"/>
      <c r="CY34" s="833"/>
      <c r="CZ34" s="796"/>
      <c r="DA34" s="806"/>
      <c r="DB34" s="822"/>
      <c r="DC34" s="822"/>
      <c r="DD34" s="822"/>
      <c r="DE34" s="780"/>
      <c r="DF34" s="827"/>
      <c r="DG34" s="343" t="s">
        <v>170</v>
      </c>
      <c r="DH34" s="470"/>
      <c r="DL34" s="275">
        <v>3000</v>
      </c>
      <c r="DM34" s="275">
        <v>3000</v>
      </c>
      <c r="DT34" s="275">
        <f t="shared" si="12"/>
        <v>6000</v>
      </c>
      <c r="DV34" s="307">
        <f>DW34+DX34+DY34+DZ34+EB34</f>
        <v>6000</v>
      </c>
      <c r="DW34" s="307">
        <v>0</v>
      </c>
      <c r="DX34" s="307">
        <f>DT34*0.5</f>
        <v>3000</v>
      </c>
      <c r="DY34" s="307"/>
      <c r="DZ34" s="307">
        <f>DT34*0.05</f>
        <v>300</v>
      </c>
      <c r="EA34" s="307">
        <f t="shared" si="13"/>
        <v>3300</v>
      </c>
      <c r="EB34" s="307">
        <f>DT34*0.45</f>
        <v>2700</v>
      </c>
      <c r="EC34" s="311"/>
    </row>
    <row r="35" spans="1:140" ht="78" customHeight="1" x14ac:dyDescent="0.25">
      <c r="A35" s="378" t="s">
        <v>288</v>
      </c>
      <c r="B35" s="603" t="s">
        <v>931</v>
      </c>
      <c r="C35" s="347">
        <f>O35+Z35+AK35+AV35+BG35+BR35+CC35+CN35+CY35</f>
        <v>15000</v>
      </c>
      <c r="D35" s="348">
        <f t="shared" ref="D35:F38" si="61">P35+AA35+AL35+AW35+BH35+BS35+CD35+CO35+CZ35</f>
        <v>0</v>
      </c>
      <c r="E35" s="348">
        <f t="shared" si="61"/>
        <v>0</v>
      </c>
      <c r="F35" s="349">
        <f t="shared" si="61"/>
        <v>0</v>
      </c>
      <c r="G35" s="349">
        <f t="shared" ref="G35:J38" si="62">S35+AD35+AO35+AZ35+BK35+BV35+CG35+CR35+DC35</f>
        <v>0</v>
      </c>
      <c r="H35" s="349">
        <f t="shared" si="62"/>
        <v>0</v>
      </c>
      <c r="I35" s="349">
        <f t="shared" si="62"/>
        <v>0</v>
      </c>
      <c r="J35" s="349">
        <f t="shared" si="62"/>
        <v>0</v>
      </c>
      <c r="K35" s="343" t="s">
        <v>235</v>
      </c>
      <c r="L35" s="344">
        <v>1</v>
      </c>
      <c r="M35" s="338">
        <f t="shared" si="60"/>
        <v>0</v>
      </c>
      <c r="N35" s="339"/>
      <c r="O35" s="634">
        <v>0</v>
      </c>
      <c r="P35" s="375">
        <f>U35+V35</f>
        <v>0</v>
      </c>
      <c r="Q35" s="352"/>
      <c r="R35" s="353"/>
      <c r="S35" s="353"/>
      <c r="T35" s="353"/>
      <c r="U35" s="349">
        <f>Q35+R35+S35+T35</f>
        <v>0</v>
      </c>
      <c r="V35" s="376"/>
      <c r="W35" s="635" t="s">
        <v>235</v>
      </c>
      <c r="X35" s="647"/>
      <c r="Y35" s="339"/>
      <c r="Z35" s="350">
        <v>7500</v>
      </c>
      <c r="AA35" s="351">
        <f>AF35+AG35</f>
        <v>0</v>
      </c>
      <c r="AB35" s="430"/>
      <c r="AC35" s="431"/>
      <c r="AD35" s="431"/>
      <c r="AE35" s="431"/>
      <c r="AF35" s="349">
        <f>AB35+AC35+AD35+AE35</f>
        <v>0</v>
      </c>
      <c r="AG35" s="376"/>
      <c r="AH35" s="343" t="s">
        <v>235</v>
      </c>
      <c r="AI35" s="459"/>
      <c r="AJ35" s="339"/>
      <c r="AK35" s="350">
        <v>7500</v>
      </c>
      <c r="AL35" s="351">
        <f>AQ35+AR35</f>
        <v>0</v>
      </c>
      <c r="AM35" s="430"/>
      <c r="AN35" s="431"/>
      <c r="AO35" s="431"/>
      <c r="AP35" s="431"/>
      <c r="AQ35" s="349">
        <f>AM35+AN35+AO35+AP35</f>
        <v>0</v>
      </c>
      <c r="AR35" s="441"/>
      <c r="AS35" s="343" t="s">
        <v>235</v>
      </c>
      <c r="AT35" s="470"/>
      <c r="AV35" s="350">
        <v>0</v>
      </c>
      <c r="AW35" s="351">
        <f>BB35+BC35</f>
        <v>0</v>
      </c>
      <c r="AX35" s="430"/>
      <c r="AY35" s="431"/>
      <c r="AZ35" s="431"/>
      <c r="BA35" s="431"/>
      <c r="BB35" s="349">
        <f>AX35+AY35+AZ35+BA35</f>
        <v>0</v>
      </c>
      <c r="BC35" s="441"/>
      <c r="BD35" s="343" t="s">
        <v>235</v>
      </c>
      <c r="BE35" s="470"/>
      <c r="BG35" s="350">
        <v>0</v>
      </c>
      <c r="BH35" s="351">
        <f>BM35+BN35</f>
        <v>0</v>
      </c>
      <c r="BI35" s="430"/>
      <c r="BJ35" s="431"/>
      <c r="BK35" s="431"/>
      <c r="BL35" s="431"/>
      <c r="BM35" s="349">
        <f>BI35+BJ35+BK35+BL35</f>
        <v>0</v>
      </c>
      <c r="BN35" s="441"/>
      <c r="BO35" s="343" t="s">
        <v>235</v>
      </c>
      <c r="BP35" s="470"/>
      <c r="BR35" s="350">
        <v>0</v>
      </c>
      <c r="BS35" s="351">
        <f>BX35+BY35</f>
        <v>0</v>
      </c>
      <c r="BT35" s="430"/>
      <c r="BU35" s="431"/>
      <c r="BV35" s="431"/>
      <c r="BW35" s="431"/>
      <c r="BX35" s="349">
        <f>BT35+BU35+BV35+BW35</f>
        <v>0</v>
      </c>
      <c r="BY35" s="441"/>
      <c r="BZ35" s="343" t="s">
        <v>235</v>
      </c>
      <c r="CA35" s="470"/>
      <c r="CC35" s="350">
        <v>0</v>
      </c>
      <c r="CD35" s="351">
        <f>CI35+CJ35</f>
        <v>0</v>
      </c>
      <c r="CE35" s="430"/>
      <c r="CF35" s="431"/>
      <c r="CG35" s="431"/>
      <c r="CH35" s="431"/>
      <c r="CI35" s="349">
        <f>CE35+CF35+CG35+CH35</f>
        <v>0</v>
      </c>
      <c r="CJ35" s="441"/>
      <c r="CK35" s="343" t="s">
        <v>235</v>
      </c>
      <c r="CL35" s="470"/>
      <c r="CN35" s="350">
        <v>0</v>
      </c>
      <c r="CO35" s="351">
        <f>CT35+CU35</f>
        <v>0</v>
      </c>
      <c r="CP35" s="430"/>
      <c r="CQ35" s="431"/>
      <c r="CR35" s="431"/>
      <c r="CS35" s="431"/>
      <c r="CT35" s="349">
        <f>CP35+CQ35+CR35+CS35</f>
        <v>0</v>
      </c>
      <c r="CU35" s="441"/>
      <c r="CV35" s="343" t="s">
        <v>235</v>
      </c>
      <c r="CW35" s="470"/>
      <c r="CY35" s="350">
        <v>0</v>
      </c>
      <c r="CZ35" s="351">
        <f>DE35+DF35</f>
        <v>0</v>
      </c>
      <c r="DA35" s="430"/>
      <c r="DB35" s="431"/>
      <c r="DC35" s="431"/>
      <c r="DD35" s="431"/>
      <c r="DE35" s="349">
        <f>DA35+DB35+DC35+DD35</f>
        <v>0</v>
      </c>
      <c r="DF35" s="441"/>
      <c r="DG35" s="343" t="s">
        <v>235</v>
      </c>
      <c r="DH35" s="470"/>
      <c r="DK35" s="295"/>
      <c r="DL35" s="295"/>
      <c r="DM35" s="295"/>
      <c r="DN35" s="295"/>
      <c r="DO35" s="295"/>
      <c r="DP35" s="295"/>
      <c r="DQ35" s="295"/>
      <c r="DR35" s="295"/>
      <c r="DS35" s="295"/>
      <c r="DT35" s="275">
        <f t="shared" si="12"/>
        <v>0</v>
      </c>
      <c r="DU35" s="296"/>
      <c r="DV35" s="295"/>
      <c r="DW35" s="295"/>
      <c r="DX35" s="295"/>
      <c r="DY35" s="295"/>
      <c r="DZ35" s="295"/>
      <c r="EA35" s="308">
        <f t="shared" si="13"/>
        <v>0</v>
      </c>
      <c r="EB35" s="295"/>
      <c r="EC35" s="356"/>
      <c r="ED35" s="356">
        <f t="shared" ref="ED35:EJ35" si="63">SUM(DV25:DV34)</f>
        <v>100000</v>
      </c>
      <c r="EE35" s="356">
        <f t="shared" si="63"/>
        <v>0</v>
      </c>
      <c r="EF35" s="356">
        <f t="shared" si="63"/>
        <v>43500</v>
      </c>
      <c r="EG35" s="356">
        <f t="shared" si="63"/>
        <v>750</v>
      </c>
      <c r="EH35" s="356">
        <f t="shared" si="63"/>
        <v>12600</v>
      </c>
      <c r="EI35" s="356">
        <f t="shared" si="63"/>
        <v>56850</v>
      </c>
      <c r="EJ35" s="356">
        <f t="shared" si="63"/>
        <v>43150</v>
      </c>
    </row>
    <row r="36" spans="1:140" ht="71.25" customHeight="1" x14ac:dyDescent="0.25">
      <c r="A36" s="378" t="s">
        <v>287</v>
      </c>
      <c r="B36" s="606" t="s">
        <v>251</v>
      </c>
      <c r="C36" s="347">
        <f>O36+Z36+AK36+AV36+BG36+BR36+CC36+CN36+CY36</f>
        <v>15000</v>
      </c>
      <c r="D36" s="348">
        <f t="shared" si="61"/>
        <v>0</v>
      </c>
      <c r="E36" s="348">
        <f t="shared" si="61"/>
        <v>0</v>
      </c>
      <c r="F36" s="349">
        <f t="shared" si="61"/>
        <v>0</v>
      </c>
      <c r="G36" s="349">
        <f t="shared" si="62"/>
        <v>0</v>
      </c>
      <c r="H36" s="349">
        <f t="shared" si="62"/>
        <v>0</v>
      </c>
      <c r="I36" s="349">
        <f t="shared" si="62"/>
        <v>0</v>
      </c>
      <c r="J36" s="349">
        <f t="shared" si="62"/>
        <v>0</v>
      </c>
      <c r="K36" s="343" t="s">
        <v>234</v>
      </c>
      <c r="L36" s="344">
        <v>1</v>
      </c>
      <c r="M36" s="338">
        <f t="shared" si="60"/>
        <v>0</v>
      </c>
      <c r="N36" s="339"/>
      <c r="O36" s="634">
        <v>0</v>
      </c>
      <c r="P36" s="375">
        <f>U36+V36</f>
        <v>0</v>
      </c>
      <c r="Q36" s="653"/>
      <c r="R36" s="654"/>
      <c r="S36" s="654"/>
      <c r="T36" s="654"/>
      <c r="U36" s="349">
        <f>Q36+R36+S36+T36</f>
        <v>0</v>
      </c>
      <c r="V36" s="376"/>
      <c r="W36" s="635" t="s">
        <v>234</v>
      </c>
      <c r="X36" s="647"/>
      <c r="Y36" s="339"/>
      <c r="Z36" s="350">
        <v>7500</v>
      </c>
      <c r="AA36" s="351">
        <f>AF36+AG36</f>
        <v>0</v>
      </c>
      <c r="AB36" s="438"/>
      <c r="AC36" s="439"/>
      <c r="AD36" s="439"/>
      <c r="AE36" s="439"/>
      <c r="AF36" s="349">
        <f>AB36+AC36+AD36+AE36</f>
        <v>0</v>
      </c>
      <c r="AG36" s="376"/>
      <c r="AH36" s="343" t="s">
        <v>234</v>
      </c>
      <c r="AI36" s="459"/>
      <c r="AJ36" s="339"/>
      <c r="AK36" s="350">
        <v>7500</v>
      </c>
      <c r="AL36" s="351">
        <f>AQ36+AR36</f>
        <v>0</v>
      </c>
      <c r="AM36" s="438"/>
      <c r="AN36" s="439"/>
      <c r="AO36" s="439"/>
      <c r="AP36" s="439"/>
      <c r="AQ36" s="349">
        <f>AM36+AN36+AO36+AP36</f>
        <v>0</v>
      </c>
      <c r="AR36" s="441"/>
      <c r="AS36" s="343" t="s">
        <v>234</v>
      </c>
      <c r="AT36" s="470"/>
      <c r="AV36" s="350">
        <v>0</v>
      </c>
      <c r="AW36" s="351">
        <f>BB36+BC36</f>
        <v>0</v>
      </c>
      <c r="AX36" s="438"/>
      <c r="AY36" s="439"/>
      <c r="AZ36" s="439"/>
      <c r="BA36" s="439"/>
      <c r="BB36" s="349">
        <f>AX36+AY36+AZ36+BA36</f>
        <v>0</v>
      </c>
      <c r="BC36" s="441"/>
      <c r="BD36" s="343" t="s">
        <v>234</v>
      </c>
      <c r="BE36" s="470"/>
      <c r="BG36" s="350">
        <v>0</v>
      </c>
      <c r="BH36" s="351">
        <f>BM36+BN36</f>
        <v>0</v>
      </c>
      <c r="BI36" s="438"/>
      <c r="BJ36" s="439"/>
      <c r="BK36" s="439"/>
      <c r="BL36" s="439"/>
      <c r="BM36" s="349">
        <f>BI36+BJ36+BK36+BL36</f>
        <v>0</v>
      </c>
      <c r="BN36" s="441"/>
      <c r="BO36" s="343" t="s">
        <v>234</v>
      </c>
      <c r="BP36" s="470"/>
      <c r="BR36" s="350">
        <v>0</v>
      </c>
      <c r="BS36" s="351">
        <f>BX36+BY36</f>
        <v>0</v>
      </c>
      <c r="BT36" s="438"/>
      <c r="BU36" s="439"/>
      <c r="BV36" s="439"/>
      <c r="BW36" s="439"/>
      <c r="BX36" s="349">
        <f>BT36+BU36+BV36+BW36</f>
        <v>0</v>
      </c>
      <c r="BY36" s="441"/>
      <c r="BZ36" s="343" t="s">
        <v>234</v>
      </c>
      <c r="CA36" s="470"/>
      <c r="CC36" s="350">
        <v>0</v>
      </c>
      <c r="CD36" s="351">
        <f>CI36+CJ36</f>
        <v>0</v>
      </c>
      <c r="CE36" s="438"/>
      <c r="CF36" s="439"/>
      <c r="CG36" s="439"/>
      <c r="CH36" s="439"/>
      <c r="CI36" s="349">
        <f>CE36+CF36+CG36+CH36</f>
        <v>0</v>
      </c>
      <c r="CJ36" s="441"/>
      <c r="CK36" s="343" t="s">
        <v>234</v>
      </c>
      <c r="CL36" s="470"/>
      <c r="CN36" s="350">
        <v>0</v>
      </c>
      <c r="CO36" s="351">
        <f>CT36+CU36</f>
        <v>0</v>
      </c>
      <c r="CP36" s="438"/>
      <c r="CQ36" s="439"/>
      <c r="CR36" s="439"/>
      <c r="CS36" s="439"/>
      <c r="CT36" s="349">
        <f>CP36+CQ36+CR36+CS36</f>
        <v>0</v>
      </c>
      <c r="CU36" s="441"/>
      <c r="CV36" s="343" t="s">
        <v>234</v>
      </c>
      <c r="CW36" s="470"/>
      <c r="CY36" s="350">
        <v>0</v>
      </c>
      <c r="CZ36" s="351">
        <f>DE36+DF36</f>
        <v>0</v>
      </c>
      <c r="DA36" s="438"/>
      <c r="DB36" s="439"/>
      <c r="DC36" s="439"/>
      <c r="DD36" s="439"/>
      <c r="DE36" s="349">
        <f>DA36+DB36+DC36+DD36</f>
        <v>0</v>
      </c>
      <c r="DF36" s="441"/>
      <c r="DG36" s="343" t="s">
        <v>234</v>
      </c>
      <c r="DH36" s="470"/>
      <c r="DL36" s="275">
        <v>1000</v>
      </c>
      <c r="DM36" s="275">
        <v>1000</v>
      </c>
      <c r="DT36" s="275">
        <f t="shared" si="12"/>
        <v>2000</v>
      </c>
      <c r="DV36" s="307">
        <f>DW36+DX36+DY36+DZ36+EB36</f>
        <v>2000</v>
      </c>
      <c r="DW36" s="307">
        <v>0</v>
      </c>
      <c r="DX36" s="307">
        <f>DT36*0.5</f>
        <v>1000</v>
      </c>
      <c r="DY36" s="307"/>
      <c r="DZ36" s="307">
        <f>DT36*0.05</f>
        <v>100</v>
      </c>
      <c r="EA36" s="307">
        <f>SUM(DW36:DZ36)</f>
        <v>1100</v>
      </c>
      <c r="EB36" s="307">
        <f>DT36*0.45</f>
        <v>900</v>
      </c>
      <c r="EC36" s="311"/>
    </row>
    <row r="37" spans="1:140" ht="87.75" customHeight="1" x14ac:dyDescent="0.25">
      <c r="A37" s="378" t="s">
        <v>840</v>
      </c>
      <c r="B37" s="603" t="s">
        <v>932</v>
      </c>
      <c r="C37" s="347">
        <f>O37+Z37+AK37+AV37+BG37+BR37+CC37+CN37+CY37</f>
        <v>20000</v>
      </c>
      <c r="D37" s="348">
        <f t="shared" si="61"/>
        <v>0</v>
      </c>
      <c r="E37" s="348">
        <f t="shared" si="61"/>
        <v>0</v>
      </c>
      <c r="F37" s="349">
        <f t="shared" si="61"/>
        <v>0</v>
      </c>
      <c r="G37" s="349">
        <f t="shared" si="62"/>
        <v>0</v>
      </c>
      <c r="H37" s="349">
        <f t="shared" si="62"/>
        <v>0</v>
      </c>
      <c r="I37" s="349">
        <f t="shared" si="62"/>
        <v>0</v>
      </c>
      <c r="J37" s="349">
        <f t="shared" si="62"/>
        <v>0</v>
      </c>
      <c r="K37" s="343" t="s">
        <v>841</v>
      </c>
      <c r="L37" s="344">
        <v>7</v>
      </c>
      <c r="M37" s="338">
        <f t="shared" si="60"/>
        <v>0</v>
      </c>
      <c r="N37" s="339"/>
      <c r="O37" s="634">
        <v>0</v>
      </c>
      <c r="P37" s="375">
        <f>U37+V37</f>
        <v>0</v>
      </c>
      <c r="Q37" s="352"/>
      <c r="R37" s="353"/>
      <c r="S37" s="353"/>
      <c r="T37" s="353"/>
      <c r="U37" s="349">
        <f>Q37+R37+S37+T37</f>
        <v>0</v>
      </c>
      <c r="V37" s="376"/>
      <c r="W37" s="635" t="s">
        <v>841</v>
      </c>
      <c r="X37" s="647"/>
      <c r="Y37" s="339"/>
      <c r="Z37" s="350">
        <v>10000</v>
      </c>
      <c r="AA37" s="351">
        <f>AF37+AG37</f>
        <v>0</v>
      </c>
      <c r="AB37" s="430"/>
      <c r="AC37" s="431"/>
      <c r="AD37" s="431"/>
      <c r="AE37" s="431"/>
      <c r="AF37" s="349">
        <f>AB37+AC37+AD37+AE37</f>
        <v>0</v>
      </c>
      <c r="AG37" s="376"/>
      <c r="AH37" s="343" t="s">
        <v>841</v>
      </c>
      <c r="AI37" s="459"/>
      <c r="AJ37" s="339"/>
      <c r="AK37" s="350">
        <v>10000</v>
      </c>
      <c r="AL37" s="351">
        <f>AQ37+AR37</f>
        <v>0</v>
      </c>
      <c r="AM37" s="430"/>
      <c r="AN37" s="431"/>
      <c r="AO37" s="431"/>
      <c r="AP37" s="431"/>
      <c r="AQ37" s="349">
        <f>AM37+AN37+AO37+AP37</f>
        <v>0</v>
      </c>
      <c r="AR37" s="441"/>
      <c r="AS37" s="343" t="s">
        <v>841</v>
      </c>
      <c r="AT37" s="470"/>
      <c r="AV37" s="350">
        <v>0</v>
      </c>
      <c r="AW37" s="351">
        <f>BB37+BC37</f>
        <v>0</v>
      </c>
      <c r="AX37" s="430"/>
      <c r="AY37" s="431"/>
      <c r="AZ37" s="431"/>
      <c r="BA37" s="431"/>
      <c r="BB37" s="349">
        <f>AX37+AY37+AZ37+BA37</f>
        <v>0</v>
      </c>
      <c r="BC37" s="441"/>
      <c r="BD37" s="343" t="s">
        <v>841</v>
      </c>
      <c r="BE37" s="470"/>
      <c r="BG37" s="350">
        <v>0</v>
      </c>
      <c r="BH37" s="351">
        <f>BM37+BN37</f>
        <v>0</v>
      </c>
      <c r="BI37" s="430"/>
      <c r="BJ37" s="431"/>
      <c r="BK37" s="431"/>
      <c r="BL37" s="431"/>
      <c r="BM37" s="349">
        <f>BI37+BJ37+BK37+BL37</f>
        <v>0</v>
      </c>
      <c r="BN37" s="441"/>
      <c r="BO37" s="343" t="s">
        <v>841</v>
      </c>
      <c r="BP37" s="470"/>
      <c r="BR37" s="350">
        <v>0</v>
      </c>
      <c r="BS37" s="351">
        <f>BX37+BY37</f>
        <v>0</v>
      </c>
      <c r="BT37" s="430"/>
      <c r="BU37" s="431"/>
      <c r="BV37" s="431"/>
      <c r="BW37" s="431"/>
      <c r="BX37" s="349">
        <f>BT37+BU37+BV37+BW37</f>
        <v>0</v>
      </c>
      <c r="BY37" s="441"/>
      <c r="BZ37" s="343" t="s">
        <v>841</v>
      </c>
      <c r="CA37" s="470"/>
      <c r="CC37" s="350">
        <v>0</v>
      </c>
      <c r="CD37" s="351">
        <f>CI37+CJ37</f>
        <v>0</v>
      </c>
      <c r="CE37" s="430"/>
      <c r="CF37" s="431"/>
      <c r="CG37" s="431"/>
      <c r="CH37" s="431"/>
      <c r="CI37" s="349">
        <f>CE37+CF37+CG37+CH37</f>
        <v>0</v>
      </c>
      <c r="CJ37" s="441"/>
      <c r="CK37" s="343" t="s">
        <v>841</v>
      </c>
      <c r="CL37" s="470"/>
      <c r="CN37" s="350">
        <v>0</v>
      </c>
      <c r="CO37" s="351">
        <f>CT37+CU37</f>
        <v>0</v>
      </c>
      <c r="CP37" s="430"/>
      <c r="CQ37" s="431"/>
      <c r="CR37" s="431"/>
      <c r="CS37" s="431"/>
      <c r="CT37" s="349">
        <f>CP37+CQ37+CR37+CS37</f>
        <v>0</v>
      </c>
      <c r="CU37" s="441"/>
      <c r="CV37" s="343" t="s">
        <v>841</v>
      </c>
      <c r="CW37" s="470"/>
      <c r="CY37" s="350">
        <v>0</v>
      </c>
      <c r="CZ37" s="351">
        <f>DE37+DF37</f>
        <v>0</v>
      </c>
      <c r="DA37" s="430"/>
      <c r="DB37" s="431"/>
      <c r="DC37" s="431"/>
      <c r="DD37" s="431"/>
      <c r="DE37" s="349">
        <f>DA37+DB37+DC37+DD37</f>
        <v>0</v>
      </c>
      <c r="DF37" s="441"/>
      <c r="DG37" s="343" t="s">
        <v>841</v>
      </c>
      <c r="DH37" s="470"/>
      <c r="DT37" s="275">
        <f t="shared" si="12"/>
        <v>0</v>
      </c>
      <c r="DV37" s="307"/>
      <c r="DW37" s="307"/>
      <c r="DX37" s="307"/>
      <c r="DY37" s="307"/>
      <c r="DZ37" s="307"/>
      <c r="EA37" s="308">
        <f t="shared" si="13"/>
        <v>0</v>
      </c>
      <c r="EB37" s="307"/>
      <c r="EC37" s="311"/>
    </row>
    <row r="38" spans="1:140" ht="118.5" customHeight="1" x14ac:dyDescent="0.25">
      <c r="A38" s="358" t="s">
        <v>847</v>
      </c>
      <c r="B38" s="604" t="s">
        <v>933</v>
      </c>
      <c r="C38" s="359">
        <f>O38+Z38+AK38+AV38+BG38+BR38+CC38+CN38+CY38</f>
        <v>6000</v>
      </c>
      <c r="D38" s="360">
        <f t="shared" si="61"/>
        <v>0</v>
      </c>
      <c r="E38" s="360">
        <f t="shared" si="61"/>
        <v>0</v>
      </c>
      <c r="F38" s="361">
        <f t="shared" si="61"/>
        <v>0</v>
      </c>
      <c r="G38" s="361">
        <f t="shared" si="62"/>
        <v>0</v>
      </c>
      <c r="H38" s="361">
        <f t="shared" si="62"/>
        <v>0</v>
      </c>
      <c r="I38" s="361">
        <f t="shared" si="62"/>
        <v>0</v>
      </c>
      <c r="J38" s="361">
        <f t="shared" si="62"/>
        <v>0</v>
      </c>
      <c r="K38" s="358" t="s">
        <v>1038</v>
      </c>
      <c r="L38" s="362">
        <v>1</v>
      </c>
      <c r="M38" s="338">
        <f t="shared" si="60"/>
        <v>0</v>
      </c>
      <c r="N38" s="339"/>
      <c r="O38" s="363">
        <v>0</v>
      </c>
      <c r="P38" s="379">
        <f>U38+V38</f>
        <v>0</v>
      </c>
      <c r="Q38" s="645"/>
      <c r="R38" s="646"/>
      <c r="S38" s="646"/>
      <c r="T38" s="646"/>
      <c r="U38" s="361">
        <f>Q38+R38+S38+T38</f>
        <v>0</v>
      </c>
      <c r="V38" s="380"/>
      <c r="W38" s="358" t="s">
        <v>1038</v>
      </c>
      <c r="X38" s="649"/>
      <c r="Y38" s="339"/>
      <c r="Z38" s="363">
        <v>3000</v>
      </c>
      <c r="AA38" s="364">
        <f>AF38+AG38</f>
        <v>0</v>
      </c>
      <c r="AB38" s="432"/>
      <c r="AC38" s="433"/>
      <c r="AD38" s="433"/>
      <c r="AE38" s="433"/>
      <c r="AF38" s="361">
        <f>AB38+AC38+AD38+AE38</f>
        <v>0</v>
      </c>
      <c r="AG38" s="380"/>
      <c r="AH38" s="358" t="s">
        <v>1038</v>
      </c>
      <c r="AI38" s="458"/>
      <c r="AJ38" s="339"/>
      <c r="AK38" s="363">
        <v>3000</v>
      </c>
      <c r="AL38" s="364">
        <f>AQ38+AR38</f>
        <v>0</v>
      </c>
      <c r="AM38" s="432"/>
      <c r="AN38" s="433"/>
      <c r="AO38" s="433"/>
      <c r="AP38" s="433"/>
      <c r="AQ38" s="361">
        <f>AM38+AN38+AO38+AP38</f>
        <v>0</v>
      </c>
      <c r="AR38" s="442"/>
      <c r="AS38" s="358" t="s">
        <v>1038</v>
      </c>
      <c r="AT38" s="471"/>
      <c r="AV38" s="363">
        <v>0</v>
      </c>
      <c r="AW38" s="364">
        <f>BB38+BC38</f>
        <v>0</v>
      </c>
      <c r="AX38" s="432"/>
      <c r="AY38" s="433"/>
      <c r="AZ38" s="433"/>
      <c r="BA38" s="433"/>
      <c r="BB38" s="361">
        <f>AX38+AY38+AZ38+BA38</f>
        <v>0</v>
      </c>
      <c r="BC38" s="442"/>
      <c r="BD38" s="358" t="s">
        <v>1038</v>
      </c>
      <c r="BE38" s="471"/>
      <c r="BG38" s="363">
        <v>0</v>
      </c>
      <c r="BH38" s="364">
        <f>BM38+BN38</f>
        <v>0</v>
      </c>
      <c r="BI38" s="432"/>
      <c r="BJ38" s="433"/>
      <c r="BK38" s="433"/>
      <c r="BL38" s="433"/>
      <c r="BM38" s="361">
        <f>BI38+BJ38+BK38+BL38</f>
        <v>0</v>
      </c>
      <c r="BN38" s="442"/>
      <c r="BO38" s="358" t="s">
        <v>1038</v>
      </c>
      <c r="BP38" s="471"/>
      <c r="BR38" s="363">
        <v>0</v>
      </c>
      <c r="BS38" s="364">
        <f>BX38+BY38</f>
        <v>0</v>
      </c>
      <c r="BT38" s="432"/>
      <c r="BU38" s="433"/>
      <c r="BV38" s="433"/>
      <c r="BW38" s="433"/>
      <c r="BX38" s="361">
        <f>BT38+BU38+BV38+BW38</f>
        <v>0</v>
      </c>
      <c r="BY38" s="442"/>
      <c r="BZ38" s="358" t="s">
        <v>1038</v>
      </c>
      <c r="CA38" s="471"/>
      <c r="CC38" s="363">
        <v>0</v>
      </c>
      <c r="CD38" s="364">
        <f>CI38+CJ38</f>
        <v>0</v>
      </c>
      <c r="CE38" s="432"/>
      <c r="CF38" s="433"/>
      <c r="CG38" s="433"/>
      <c r="CH38" s="433"/>
      <c r="CI38" s="361">
        <f>CE38+CF38+CG38+CH38</f>
        <v>0</v>
      </c>
      <c r="CJ38" s="442"/>
      <c r="CK38" s="358" t="s">
        <v>1038</v>
      </c>
      <c r="CL38" s="471"/>
      <c r="CN38" s="363">
        <v>0</v>
      </c>
      <c r="CO38" s="364">
        <f>CT38+CU38</f>
        <v>0</v>
      </c>
      <c r="CP38" s="432"/>
      <c r="CQ38" s="433"/>
      <c r="CR38" s="433"/>
      <c r="CS38" s="433"/>
      <c r="CT38" s="361">
        <f>CP38+CQ38+CR38+CS38</f>
        <v>0</v>
      </c>
      <c r="CU38" s="442"/>
      <c r="CV38" s="358" t="s">
        <v>1038</v>
      </c>
      <c r="CW38" s="471"/>
      <c r="CY38" s="363">
        <v>0</v>
      </c>
      <c r="CZ38" s="364">
        <f>DE38+DF38</f>
        <v>0</v>
      </c>
      <c r="DA38" s="432"/>
      <c r="DB38" s="433"/>
      <c r="DC38" s="433"/>
      <c r="DD38" s="433"/>
      <c r="DE38" s="361">
        <f>DA38+DB38+DC38+DD38</f>
        <v>0</v>
      </c>
      <c r="DF38" s="442"/>
      <c r="DG38" s="358" t="s">
        <v>1038</v>
      </c>
      <c r="DH38" s="471"/>
      <c r="DL38" s="275">
        <v>500</v>
      </c>
      <c r="DM38" s="275">
        <v>500</v>
      </c>
      <c r="DT38" s="275">
        <f t="shared" si="12"/>
        <v>1000</v>
      </c>
      <c r="DV38" s="307">
        <f>DW38+DX38+DY38+DZ38+EB38</f>
        <v>1000</v>
      </c>
      <c r="DW38" s="307">
        <v>0</v>
      </c>
      <c r="DX38" s="307">
        <f>DT38*0.5</f>
        <v>500</v>
      </c>
      <c r="DY38" s="307"/>
      <c r="DZ38" s="307">
        <f>DT38*0.05</f>
        <v>50</v>
      </c>
      <c r="EA38" s="307">
        <f>SUM(DW38:DZ38)</f>
        <v>550</v>
      </c>
      <c r="EB38" s="307">
        <f>DT38*0.45</f>
        <v>450</v>
      </c>
      <c r="EC38" s="311"/>
    </row>
    <row r="39" spans="1:140" s="335" customFormat="1" ht="53.25" customHeight="1" x14ac:dyDescent="0.25">
      <c r="A39" s="830" t="s">
        <v>111</v>
      </c>
      <c r="B39" s="831"/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2"/>
      <c r="N39" s="309"/>
      <c r="O39" s="791" t="s">
        <v>171</v>
      </c>
      <c r="P39" s="792"/>
      <c r="Q39" s="792"/>
      <c r="R39" s="792"/>
      <c r="S39" s="792"/>
      <c r="T39" s="792"/>
      <c r="U39" s="792"/>
      <c r="V39" s="792"/>
      <c r="W39" s="792"/>
      <c r="X39" s="793"/>
      <c r="Y39" s="367"/>
      <c r="Z39" s="791" t="s">
        <v>171</v>
      </c>
      <c r="AA39" s="792"/>
      <c r="AB39" s="792"/>
      <c r="AC39" s="792"/>
      <c r="AD39" s="792"/>
      <c r="AE39" s="792"/>
      <c r="AF39" s="792"/>
      <c r="AG39" s="792"/>
      <c r="AH39" s="792"/>
      <c r="AI39" s="793"/>
      <c r="AJ39" s="367"/>
      <c r="AK39" s="791" t="s">
        <v>171</v>
      </c>
      <c r="AL39" s="792"/>
      <c r="AM39" s="792"/>
      <c r="AN39" s="792"/>
      <c r="AO39" s="792"/>
      <c r="AP39" s="792"/>
      <c r="AQ39" s="792"/>
      <c r="AR39" s="792"/>
      <c r="AS39" s="792"/>
      <c r="AT39" s="793"/>
      <c r="AV39" s="791" t="s">
        <v>171</v>
      </c>
      <c r="AW39" s="792"/>
      <c r="AX39" s="792"/>
      <c r="AY39" s="792"/>
      <c r="AZ39" s="792"/>
      <c r="BA39" s="792"/>
      <c r="BB39" s="792"/>
      <c r="BC39" s="792"/>
      <c r="BD39" s="792"/>
      <c r="BE39" s="793"/>
      <c r="BG39" s="791" t="s">
        <v>171</v>
      </c>
      <c r="BH39" s="792"/>
      <c r="BI39" s="792"/>
      <c r="BJ39" s="792"/>
      <c r="BK39" s="792"/>
      <c r="BL39" s="792"/>
      <c r="BM39" s="792"/>
      <c r="BN39" s="792"/>
      <c r="BO39" s="792"/>
      <c r="BP39" s="793"/>
      <c r="BR39" s="791" t="s">
        <v>171</v>
      </c>
      <c r="BS39" s="792"/>
      <c r="BT39" s="792"/>
      <c r="BU39" s="792"/>
      <c r="BV39" s="792"/>
      <c r="BW39" s="792"/>
      <c r="BX39" s="792"/>
      <c r="BY39" s="792"/>
      <c r="BZ39" s="792"/>
      <c r="CA39" s="793"/>
      <c r="CC39" s="791" t="s">
        <v>171</v>
      </c>
      <c r="CD39" s="792"/>
      <c r="CE39" s="792"/>
      <c r="CF39" s="792"/>
      <c r="CG39" s="792"/>
      <c r="CH39" s="792"/>
      <c r="CI39" s="792"/>
      <c r="CJ39" s="792"/>
      <c r="CK39" s="792"/>
      <c r="CL39" s="793"/>
      <c r="CN39" s="791" t="s">
        <v>171</v>
      </c>
      <c r="CO39" s="792"/>
      <c r="CP39" s="792"/>
      <c r="CQ39" s="792"/>
      <c r="CR39" s="792"/>
      <c r="CS39" s="792"/>
      <c r="CT39" s="792"/>
      <c r="CU39" s="792"/>
      <c r="CV39" s="792"/>
      <c r="CW39" s="793"/>
      <c r="CY39" s="791" t="s">
        <v>171</v>
      </c>
      <c r="CZ39" s="792"/>
      <c r="DA39" s="792"/>
      <c r="DB39" s="792"/>
      <c r="DC39" s="792"/>
      <c r="DD39" s="792"/>
      <c r="DE39" s="792"/>
      <c r="DF39" s="792"/>
      <c r="DG39" s="792"/>
      <c r="DH39" s="793"/>
      <c r="DK39" s="275">
        <v>10000</v>
      </c>
      <c r="DL39" s="275">
        <v>0</v>
      </c>
      <c r="DM39" s="275"/>
      <c r="DN39" s="275"/>
      <c r="DO39" s="275"/>
      <c r="DP39" s="275"/>
      <c r="DQ39" s="275"/>
      <c r="DR39" s="275"/>
      <c r="DS39" s="275"/>
      <c r="DT39" s="275">
        <f t="shared" si="12"/>
        <v>10000</v>
      </c>
      <c r="DU39" s="276"/>
      <c r="DV39" s="307">
        <f>DW39+DX39+DY39+DZ39+EB39</f>
        <v>10000</v>
      </c>
      <c r="DW39" s="307">
        <v>0</v>
      </c>
      <c r="DX39" s="307">
        <f>DT39*0.5</f>
        <v>5000</v>
      </c>
      <c r="DY39" s="307"/>
      <c r="DZ39" s="307">
        <f>DT39*0.05</f>
        <v>500</v>
      </c>
      <c r="EA39" s="307">
        <f>SUM(DW39:DZ39)</f>
        <v>5500</v>
      </c>
      <c r="EB39" s="307">
        <f>DT39*0.45</f>
        <v>4500</v>
      </c>
      <c r="EC39" s="311"/>
      <c r="ED39" s="276"/>
      <c r="EE39" s="276"/>
      <c r="EF39" s="276"/>
      <c r="EG39" s="276"/>
      <c r="EH39" s="276"/>
      <c r="EI39" s="276"/>
      <c r="EJ39" s="276"/>
    </row>
    <row r="40" spans="1:140" ht="57.75" customHeight="1" x14ac:dyDescent="0.25">
      <c r="A40" s="933" t="s">
        <v>343</v>
      </c>
      <c r="B40" s="976" t="s">
        <v>934</v>
      </c>
      <c r="C40" s="912">
        <f>O40+Z40+AK40+AW40+BG40+BR40+CC40+CN40+CY40</f>
        <v>2000</v>
      </c>
      <c r="D40" s="908">
        <f t="shared" ref="D40:J40" si="64">P40+AA40+AL40+AW40+BH40+BS40+CD40+CO40+CZ40</f>
        <v>9000</v>
      </c>
      <c r="E40" s="908">
        <f t="shared" si="64"/>
        <v>0</v>
      </c>
      <c r="F40" s="776">
        <f t="shared" si="64"/>
        <v>0</v>
      </c>
      <c r="G40" s="777">
        <f t="shared" si="64"/>
        <v>0</v>
      </c>
      <c r="H40" s="777">
        <f t="shared" si="64"/>
        <v>0</v>
      </c>
      <c r="I40" s="777">
        <f t="shared" si="64"/>
        <v>0</v>
      </c>
      <c r="J40" s="777">
        <f t="shared" si="64"/>
        <v>9000</v>
      </c>
      <c r="K40" s="336" t="s">
        <v>173</v>
      </c>
      <c r="L40" s="337">
        <v>10</v>
      </c>
      <c r="M40" s="338">
        <f t="shared" ref="M40:M46" si="65">X40+AI40+AT40+BE40+BP40+CA40+CL40+CW40+DH40</f>
        <v>7</v>
      </c>
      <c r="N40" s="339"/>
      <c r="O40" s="774">
        <v>0</v>
      </c>
      <c r="P40" s="924">
        <f>U40+V40</f>
        <v>9000</v>
      </c>
      <c r="Q40" s="843"/>
      <c r="R40" s="843"/>
      <c r="S40" s="843"/>
      <c r="T40" s="843"/>
      <c r="U40" s="777">
        <f>Q40+R40+S40+T40</f>
        <v>0</v>
      </c>
      <c r="V40" s="843">
        <v>9000</v>
      </c>
      <c r="W40" s="636" t="s">
        <v>173</v>
      </c>
      <c r="X40" s="652">
        <v>7</v>
      </c>
      <c r="Y40" s="339"/>
      <c r="Z40" s="774">
        <v>1000</v>
      </c>
      <c r="AA40" s="779">
        <f>AF40+AG40</f>
        <v>0</v>
      </c>
      <c r="AB40" s="772"/>
      <c r="AC40" s="772"/>
      <c r="AD40" s="772"/>
      <c r="AE40" s="772"/>
      <c r="AF40" s="777">
        <f>AB40+AC40+AD40+AE40</f>
        <v>0</v>
      </c>
      <c r="AG40" s="772"/>
      <c r="AH40" s="336" t="s">
        <v>173</v>
      </c>
      <c r="AI40" s="456"/>
      <c r="AJ40" s="339"/>
      <c r="AK40" s="774">
        <v>1000</v>
      </c>
      <c r="AL40" s="779">
        <f>AQ40+AR40</f>
        <v>0</v>
      </c>
      <c r="AM40" s="772"/>
      <c r="AN40" s="772"/>
      <c r="AO40" s="772"/>
      <c r="AP40" s="772"/>
      <c r="AQ40" s="777">
        <f>AM40+AN40+AO40+AP40</f>
        <v>0</v>
      </c>
      <c r="AR40" s="772"/>
      <c r="AS40" s="336" t="s">
        <v>173</v>
      </c>
      <c r="AT40" s="468"/>
      <c r="AV40" s="774">
        <v>0</v>
      </c>
      <c r="AW40" s="779">
        <f>BB40+BC40</f>
        <v>0</v>
      </c>
      <c r="AX40" s="772"/>
      <c r="AY40" s="772"/>
      <c r="AZ40" s="772"/>
      <c r="BA40" s="772"/>
      <c r="BB40" s="777">
        <f>AX40+AY40+AZ40+BA40</f>
        <v>0</v>
      </c>
      <c r="BC40" s="848"/>
      <c r="BD40" s="336" t="s">
        <v>173</v>
      </c>
      <c r="BE40" s="468"/>
      <c r="BG40" s="774">
        <v>0</v>
      </c>
      <c r="BH40" s="779">
        <f>BM40+BN40</f>
        <v>0</v>
      </c>
      <c r="BI40" s="772"/>
      <c r="BJ40" s="772"/>
      <c r="BK40" s="772"/>
      <c r="BL40" s="772"/>
      <c r="BM40" s="777">
        <f>BI40+BJ40+BK40+BL40</f>
        <v>0</v>
      </c>
      <c r="BN40" s="772"/>
      <c r="BO40" s="336" t="s">
        <v>173</v>
      </c>
      <c r="BP40" s="468"/>
      <c r="BR40" s="774">
        <v>0</v>
      </c>
      <c r="BS40" s="779">
        <f>BX40+BY40</f>
        <v>0</v>
      </c>
      <c r="BT40" s="772"/>
      <c r="BU40" s="772"/>
      <c r="BV40" s="772"/>
      <c r="BW40" s="772"/>
      <c r="BX40" s="777">
        <f>BT40+BU40+BV40+BW40</f>
        <v>0</v>
      </c>
      <c r="BY40" s="772"/>
      <c r="BZ40" s="336" t="s">
        <v>173</v>
      </c>
      <c r="CA40" s="468"/>
      <c r="CC40" s="774">
        <v>0</v>
      </c>
      <c r="CD40" s="779">
        <f>CI40+CJ40</f>
        <v>0</v>
      </c>
      <c r="CE40" s="772"/>
      <c r="CF40" s="772"/>
      <c r="CG40" s="772"/>
      <c r="CH40" s="772"/>
      <c r="CI40" s="777">
        <f>CE40+CF40+CG40+CH40</f>
        <v>0</v>
      </c>
      <c r="CJ40" s="772"/>
      <c r="CK40" s="336" t="s">
        <v>173</v>
      </c>
      <c r="CL40" s="468"/>
      <c r="CN40" s="774">
        <v>0</v>
      </c>
      <c r="CO40" s="779">
        <f>CT40+CU40</f>
        <v>0</v>
      </c>
      <c r="CP40" s="772"/>
      <c r="CQ40" s="772"/>
      <c r="CR40" s="772"/>
      <c r="CS40" s="772"/>
      <c r="CT40" s="777">
        <f>CP40+CQ40+CR40+CS40</f>
        <v>0</v>
      </c>
      <c r="CU40" s="772"/>
      <c r="CV40" s="336" t="s">
        <v>173</v>
      </c>
      <c r="CW40" s="468"/>
      <c r="CY40" s="774">
        <v>0</v>
      </c>
      <c r="CZ40" s="779">
        <f>DE40+DF40</f>
        <v>0</v>
      </c>
      <c r="DA40" s="772"/>
      <c r="DB40" s="772"/>
      <c r="DC40" s="772"/>
      <c r="DD40" s="772"/>
      <c r="DE40" s="777">
        <f>DA40+DB40+DC40+DD40</f>
        <v>0</v>
      </c>
      <c r="DF40" s="772"/>
      <c r="DG40" s="336" t="s">
        <v>173</v>
      </c>
      <c r="DH40" s="468"/>
      <c r="DK40" s="275">
        <v>3000</v>
      </c>
      <c r="DL40" s="275">
        <v>0</v>
      </c>
      <c r="DT40" s="275">
        <f t="shared" si="12"/>
        <v>3000</v>
      </c>
      <c r="DV40" s="307">
        <f>DW40+DX40+DY40+DZ40+EB40</f>
        <v>3000</v>
      </c>
      <c r="DW40" s="307">
        <v>0</v>
      </c>
      <c r="DX40" s="307">
        <f>DT40*0.5</f>
        <v>1500</v>
      </c>
      <c r="DY40" s="307"/>
      <c r="DZ40" s="307">
        <f>DT40*0.05</f>
        <v>150</v>
      </c>
      <c r="EA40" s="307">
        <f>SUM(DW40:DZ40)</f>
        <v>1650</v>
      </c>
      <c r="EB40" s="307">
        <f>DT40*0.45</f>
        <v>1350</v>
      </c>
      <c r="EC40" s="311"/>
    </row>
    <row r="41" spans="1:140" ht="67.5" customHeight="1" x14ac:dyDescent="0.25">
      <c r="A41" s="914"/>
      <c r="B41" s="938"/>
      <c r="C41" s="913"/>
      <c r="D41" s="909"/>
      <c r="E41" s="909"/>
      <c r="F41" s="777"/>
      <c r="G41" s="820"/>
      <c r="H41" s="820"/>
      <c r="I41" s="820"/>
      <c r="J41" s="820"/>
      <c r="K41" s="343" t="s">
        <v>174</v>
      </c>
      <c r="L41" s="344">
        <v>4</v>
      </c>
      <c r="M41" s="338">
        <f t="shared" si="65"/>
        <v>7</v>
      </c>
      <c r="N41" s="339"/>
      <c r="O41" s="775"/>
      <c r="P41" s="849"/>
      <c r="Q41" s="911"/>
      <c r="R41" s="911"/>
      <c r="S41" s="911"/>
      <c r="T41" s="911"/>
      <c r="U41" s="780"/>
      <c r="V41" s="911"/>
      <c r="W41" s="635" t="s">
        <v>174</v>
      </c>
      <c r="X41" s="647">
        <v>7</v>
      </c>
      <c r="Y41" s="339"/>
      <c r="Z41" s="775"/>
      <c r="AA41" s="796"/>
      <c r="AB41" s="773"/>
      <c r="AC41" s="773"/>
      <c r="AD41" s="773"/>
      <c r="AE41" s="773"/>
      <c r="AF41" s="780"/>
      <c r="AG41" s="773"/>
      <c r="AH41" s="343" t="s">
        <v>174</v>
      </c>
      <c r="AI41" s="459"/>
      <c r="AJ41" s="339"/>
      <c r="AK41" s="775"/>
      <c r="AL41" s="796"/>
      <c r="AM41" s="773"/>
      <c r="AN41" s="773"/>
      <c r="AO41" s="773"/>
      <c r="AP41" s="773"/>
      <c r="AQ41" s="780"/>
      <c r="AR41" s="773"/>
      <c r="AS41" s="343" t="s">
        <v>174</v>
      </c>
      <c r="AT41" s="470"/>
      <c r="AV41" s="775"/>
      <c r="AW41" s="796"/>
      <c r="AX41" s="773"/>
      <c r="AY41" s="773"/>
      <c r="AZ41" s="773"/>
      <c r="BA41" s="773"/>
      <c r="BB41" s="780"/>
      <c r="BC41" s="811"/>
      <c r="BD41" s="343" t="s">
        <v>174</v>
      </c>
      <c r="BE41" s="470"/>
      <c r="BG41" s="775"/>
      <c r="BH41" s="796"/>
      <c r="BI41" s="773"/>
      <c r="BJ41" s="773"/>
      <c r="BK41" s="773"/>
      <c r="BL41" s="773"/>
      <c r="BM41" s="780"/>
      <c r="BN41" s="773"/>
      <c r="BO41" s="343" t="s">
        <v>174</v>
      </c>
      <c r="BP41" s="470"/>
      <c r="BR41" s="775"/>
      <c r="BS41" s="796"/>
      <c r="BT41" s="773"/>
      <c r="BU41" s="773"/>
      <c r="BV41" s="773"/>
      <c r="BW41" s="773"/>
      <c r="BX41" s="780"/>
      <c r="BY41" s="773"/>
      <c r="BZ41" s="343" t="s">
        <v>174</v>
      </c>
      <c r="CA41" s="470"/>
      <c r="CC41" s="775"/>
      <c r="CD41" s="796"/>
      <c r="CE41" s="773"/>
      <c r="CF41" s="773"/>
      <c r="CG41" s="773"/>
      <c r="CH41" s="773"/>
      <c r="CI41" s="780"/>
      <c r="CJ41" s="773"/>
      <c r="CK41" s="343" t="s">
        <v>174</v>
      </c>
      <c r="CL41" s="470"/>
      <c r="CN41" s="775"/>
      <c r="CO41" s="796"/>
      <c r="CP41" s="773"/>
      <c r="CQ41" s="773"/>
      <c r="CR41" s="773"/>
      <c r="CS41" s="773"/>
      <c r="CT41" s="780"/>
      <c r="CU41" s="773"/>
      <c r="CV41" s="343" t="s">
        <v>174</v>
      </c>
      <c r="CW41" s="470"/>
      <c r="CY41" s="775"/>
      <c r="CZ41" s="796"/>
      <c r="DA41" s="773"/>
      <c r="DB41" s="773"/>
      <c r="DC41" s="773"/>
      <c r="DD41" s="773"/>
      <c r="DE41" s="780"/>
      <c r="DF41" s="773"/>
      <c r="DG41" s="343" t="s">
        <v>174</v>
      </c>
      <c r="DH41" s="470"/>
      <c r="DK41" s="275">
        <v>500</v>
      </c>
      <c r="DL41" s="275">
        <v>2500</v>
      </c>
      <c r="DM41" s="275">
        <v>3000</v>
      </c>
      <c r="DT41" s="275">
        <f t="shared" si="12"/>
        <v>6000</v>
      </c>
      <c r="DV41" s="307">
        <f>DW41+DX41+DY41+DZ41+EB41</f>
        <v>6000</v>
      </c>
      <c r="DW41" s="307">
        <v>0</v>
      </c>
      <c r="DX41" s="307">
        <f>DT41*0.5</f>
        <v>3000</v>
      </c>
      <c r="DY41" s="307"/>
      <c r="DZ41" s="307">
        <f>DT41*0.05</f>
        <v>300</v>
      </c>
      <c r="EA41" s="307">
        <f>SUM(DW41:DZ41)</f>
        <v>3300</v>
      </c>
      <c r="EB41" s="307">
        <f>DT41*0.45</f>
        <v>2700</v>
      </c>
      <c r="EC41" s="311"/>
    </row>
    <row r="42" spans="1:140" ht="112.5" customHeight="1" x14ac:dyDescent="0.25">
      <c r="A42" s="336" t="s">
        <v>344</v>
      </c>
      <c r="B42" s="605" t="s">
        <v>1044</v>
      </c>
      <c r="C42" s="347">
        <f>O42+Z42+AK42+AV42+BG42+BR42+CC42+CN42+CY42</f>
        <v>1000</v>
      </c>
      <c r="D42" s="348">
        <f t="shared" ref="D42:F46" si="66">P42+AA42+AL42+AW42+BH42+BS42+CD42+CO42+CZ42</f>
        <v>0</v>
      </c>
      <c r="E42" s="348">
        <f t="shared" si="66"/>
        <v>0</v>
      </c>
      <c r="F42" s="349">
        <f t="shared" si="66"/>
        <v>0</v>
      </c>
      <c r="G42" s="349">
        <f t="shared" ref="G42:J46" si="67">S42+AD42+AO42+AZ42+BK42+BV42+CG42+CR42+DC42</f>
        <v>0</v>
      </c>
      <c r="H42" s="349">
        <f t="shared" si="67"/>
        <v>0</v>
      </c>
      <c r="I42" s="349">
        <f t="shared" si="67"/>
        <v>0</v>
      </c>
      <c r="J42" s="349">
        <f t="shared" si="67"/>
        <v>0</v>
      </c>
      <c r="K42" s="343" t="s">
        <v>175</v>
      </c>
      <c r="L42" s="344">
        <v>2</v>
      </c>
      <c r="M42" s="338">
        <f t="shared" si="65"/>
        <v>0</v>
      </c>
      <c r="N42" s="339"/>
      <c r="O42" s="634">
        <v>0</v>
      </c>
      <c r="P42" s="375">
        <f>U42+V42</f>
        <v>0</v>
      </c>
      <c r="Q42" s="650"/>
      <c r="R42" s="651"/>
      <c r="S42" s="651"/>
      <c r="T42" s="651"/>
      <c r="U42" s="349">
        <f>Q42+R42+S42+T42</f>
        <v>0</v>
      </c>
      <c r="V42" s="354"/>
      <c r="W42" s="635" t="s">
        <v>175</v>
      </c>
      <c r="X42" s="647"/>
      <c r="Y42" s="339"/>
      <c r="Z42" s="350">
        <v>500</v>
      </c>
      <c r="AA42" s="351">
        <f>AF42+AG42</f>
        <v>0</v>
      </c>
      <c r="AB42" s="436"/>
      <c r="AC42" s="437"/>
      <c r="AD42" s="437"/>
      <c r="AE42" s="437"/>
      <c r="AF42" s="349">
        <f>AB42+AC42+AD42+AE42</f>
        <v>0</v>
      </c>
      <c r="AG42" s="434"/>
      <c r="AH42" s="343" t="s">
        <v>175</v>
      </c>
      <c r="AI42" s="459"/>
      <c r="AJ42" s="339"/>
      <c r="AK42" s="350">
        <v>500</v>
      </c>
      <c r="AL42" s="351">
        <f>AQ42+AR42</f>
        <v>0</v>
      </c>
      <c r="AM42" s="436"/>
      <c r="AN42" s="437"/>
      <c r="AO42" s="437"/>
      <c r="AP42" s="437"/>
      <c r="AQ42" s="349">
        <f>AM42+AN42+AO42+AP42</f>
        <v>0</v>
      </c>
      <c r="AR42" s="434"/>
      <c r="AS42" s="343" t="s">
        <v>175</v>
      </c>
      <c r="AT42" s="470"/>
      <c r="AV42" s="350">
        <v>0</v>
      </c>
      <c r="AW42" s="351">
        <f>BB42+BC42</f>
        <v>0</v>
      </c>
      <c r="AX42" s="436"/>
      <c r="AY42" s="437"/>
      <c r="AZ42" s="437"/>
      <c r="BA42" s="437"/>
      <c r="BB42" s="349">
        <f>AX42+AY42+AZ42+BA42</f>
        <v>0</v>
      </c>
      <c r="BC42" s="434"/>
      <c r="BD42" s="343" t="s">
        <v>175</v>
      </c>
      <c r="BE42" s="470"/>
      <c r="BG42" s="350">
        <v>0</v>
      </c>
      <c r="BH42" s="351">
        <f>BM42+BN42</f>
        <v>0</v>
      </c>
      <c r="BI42" s="436"/>
      <c r="BJ42" s="437"/>
      <c r="BK42" s="437"/>
      <c r="BL42" s="437"/>
      <c r="BM42" s="349">
        <f>BI42+BJ42+BK42+BL42</f>
        <v>0</v>
      </c>
      <c r="BN42" s="434"/>
      <c r="BO42" s="343" t="s">
        <v>175</v>
      </c>
      <c r="BP42" s="470"/>
      <c r="BR42" s="350">
        <v>0</v>
      </c>
      <c r="BS42" s="351">
        <f>BX42+BY42</f>
        <v>0</v>
      </c>
      <c r="BT42" s="436"/>
      <c r="BU42" s="437"/>
      <c r="BV42" s="437"/>
      <c r="BW42" s="437"/>
      <c r="BX42" s="349">
        <f>BT42+BU42+BV42+BW42</f>
        <v>0</v>
      </c>
      <c r="BY42" s="434"/>
      <c r="BZ42" s="343" t="s">
        <v>175</v>
      </c>
      <c r="CA42" s="470"/>
      <c r="CC42" s="350">
        <v>0</v>
      </c>
      <c r="CD42" s="351">
        <f>CI42+CJ42</f>
        <v>0</v>
      </c>
      <c r="CE42" s="436"/>
      <c r="CF42" s="437"/>
      <c r="CG42" s="437"/>
      <c r="CH42" s="437"/>
      <c r="CI42" s="349">
        <f>CE42+CF42+CG42+CH42</f>
        <v>0</v>
      </c>
      <c r="CJ42" s="434"/>
      <c r="CK42" s="343" t="s">
        <v>175</v>
      </c>
      <c r="CL42" s="470"/>
      <c r="CN42" s="350">
        <v>0</v>
      </c>
      <c r="CO42" s="351">
        <f>CT42+CU42</f>
        <v>0</v>
      </c>
      <c r="CP42" s="436"/>
      <c r="CQ42" s="437"/>
      <c r="CR42" s="437"/>
      <c r="CS42" s="437"/>
      <c r="CT42" s="349">
        <f>CP42+CQ42+CR42+CS42</f>
        <v>0</v>
      </c>
      <c r="CU42" s="434"/>
      <c r="CV42" s="343" t="s">
        <v>175</v>
      </c>
      <c r="CW42" s="470"/>
      <c r="CY42" s="350">
        <v>0</v>
      </c>
      <c r="CZ42" s="351">
        <f>DE42+DF42</f>
        <v>0</v>
      </c>
      <c r="DA42" s="436"/>
      <c r="DB42" s="437"/>
      <c r="DC42" s="437"/>
      <c r="DD42" s="437"/>
      <c r="DE42" s="349">
        <f>DA42+DB42+DC42+DD42</f>
        <v>0</v>
      </c>
      <c r="DF42" s="434"/>
      <c r="DG42" s="343" t="s">
        <v>175</v>
      </c>
      <c r="DH42" s="470"/>
      <c r="DK42" s="275">
        <v>0</v>
      </c>
      <c r="DL42" s="275">
        <v>3500</v>
      </c>
      <c r="DM42" s="275">
        <v>3500</v>
      </c>
      <c r="DT42" s="275">
        <f t="shared" si="12"/>
        <v>7000</v>
      </c>
      <c r="DV42" s="307">
        <f>DW42+DX42+DY42+DZ42+EB42</f>
        <v>7000</v>
      </c>
      <c r="DW42" s="307">
        <v>0</v>
      </c>
      <c r="DX42" s="307">
        <f>DT42*0.5</f>
        <v>3500</v>
      </c>
      <c r="DY42" s="307"/>
      <c r="DZ42" s="307">
        <f>DT42*0.05</f>
        <v>350</v>
      </c>
      <c r="EA42" s="307">
        <f>SUM(DW42:DZ42)</f>
        <v>3850</v>
      </c>
      <c r="EB42" s="307">
        <f>DT42*0.45</f>
        <v>3150</v>
      </c>
      <c r="EC42" s="311"/>
    </row>
    <row r="43" spans="1:140" ht="88.5" customHeight="1" x14ac:dyDescent="0.25">
      <c r="A43" s="343" t="s">
        <v>345</v>
      </c>
      <c r="B43" s="603" t="s">
        <v>935</v>
      </c>
      <c r="C43" s="347">
        <f>O43+Z43+AK43+AV43+BG43+BR43+CC43+CN43+CY43</f>
        <v>10000</v>
      </c>
      <c r="D43" s="348">
        <f t="shared" si="66"/>
        <v>0</v>
      </c>
      <c r="E43" s="348">
        <f t="shared" si="66"/>
        <v>0</v>
      </c>
      <c r="F43" s="349">
        <f t="shared" si="66"/>
        <v>0</v>
      </c>
      <c r="G43" s="349">
        <f t="shared" si="67"/>
        <v>0</v>
      </c>
      <c r="H43" s="349">
        <f t="shared" si="67"/>
        <v>0</v>
      </c>
      <c r="I43" s="349">
        <f t="shared" si="67"/>
        <v>0</v>
      </c>
      <c r="J43" s="349">
        <f t="shared" si="67"/>
        <v>0</v>
      </c>
      <c r="K43" s="343" t="s">
        <v>176</v>
      </c>
      <c r="L43" s="344">
        <v>1</v>
      </c>
      <c r="M43" s="338">
        <f t="shared" si="65"/>
        <v>0</v>
      </c>
      <c r="N43" s="339"/>
      <c r="O43" s="634">
        <v>10000</v>
      </c>
      <c r="P43" s="375">
        <f>U43+V43</f>
        <v>0</v>
      </c>
      <c r="Q43" s="352"/>
      <c r="R43" s="353"/>
      <c r="S43" s="353"/>
      <c r="T43" s="353"/>
      <c r="U43" s="349">
        <f>Q43+R43+S43+T43</f>
        <v>0</v>
      </c>
      <c r="V43" s="354"/>
      <c r="W43" s="635" t="s">
        <v>176</v>
      </c>
      <c r="X43" s="647"/>
      <c r="Y43" s="339"/>
      <c r="Z43" s="350">
        <v>0</v>
      </c>
      <c r="AA43" s="351">
        <f>AF43+AG43</f>
        <v>0</v>
      </c>
      <c r="AB43" s="430"/>
      <c r="AC43" s="431"/>
      <c r="AD43" s="431"/>
      <c r="AE43" s="431"/>
      <c r="AF43" s="349">
        <f>AB43+AC43+AD43+AE43</f>
        <v>0</v>
      </c>
      <c r="AG43" s="434"/>
      <c r="AH43" s="343" t="s">
        <v>176</v>
      </c>
      <c r="AI43" s="459"/>
      <c r="AJ43" s="339"/>
      <c r="AK43" s="350">
        <v>0</v>
      </c>
      <c r="AL43" s="351">
        <f>AQ43+AR43</f>
        <v>0</v>
      </c>
      <c r="AM43" s="430"/>
      <c r="AN43" s="431"/>
      <c r="AO43" s="431"/>
      <c r="AP43" s="431"/>
      <c r="AQ43" s="349">
        <f>AM43+AN43+AO43+AP43</f>
        <v>0</v>
      </c>
      <c r="AR43" s="434"/>
      <c r="AS43" s="343" t="s">
        <v>176</v>
      </c>
      <c r="AT43" s="470"/>
      <c r="AV43" s="350">
        <v>0</v>
      </c>
      <c r="AW43" s="351">
        <f>BB43+BC43</f>
        <v>0</v>
      </c>
      <c r="AX43" s="430"/>
      <c r="AY43" s="431"/>
      <c r="AZ43" s="431"/>
      <c r="BA43" s="431"/>
      <c r="BB43" s="349">
        <f>AX43+AY43+AZ43+BA43</f>
        <v>0</v>
      </c>
      <c r="BC43" s="434"/>
      <c r="BD43" s="343" t="s">
        <v>176</v>
      </c>
      <c r="BE43" s="470"/>
      <c r="BG43" s="350">
        <v>0</v>
      </c>
      <c r="BH43" s="351">
        <f>BM43+BN43</f>
        <v>0</v>
      </c>
      <c r="BI43" s="430"/>
      <c r="BJ43" s="431"/>
      <c r="BK43" s="431"/>
      <c r="BL43" s="431"/>
      <c r="BM43" s="349">
        <f>BI43+BJ43+BK43+BL43</f>
        <v>0</v>
      </c>
      <c r="BN43" s="434"/>
      <c r="BO43" s="343" t="s">
        <v>176</v>
      </c>
      <c r="BP43" s="470"/>
      <c r="BR43" s="350">
        <v>0</v>
      </c>
      <c r="BS43" s="351">
        <f>BX43+BY43</f>
        <v>0</v>
      </c>
      <c r="BT43" s="430"/>
      <c r="BU43" s="431"/>
      <c r="BV43" s="431"/>
      <c r="BW43" s="431"/>
      <c r="BX43" s="349">
        <f>BT43+BU43+BV43+BW43</f>
        <v>0</v>
      </c>
      <c r="BY43" s="434"/>
      <c r="BZ43" s="343" t="s">
        <v>176</v>
      </c>
      <c r="CA43" s="470"/>
      <c r="CC43" s="350">
        <v>0</v>
      </c>
      <c r="CD43" s="351">
        <f>CI43+CJ43</f>
        <v>0</v>
      </c>
      <c r="CE43" s="430"/>
      <c r="CF43" s="431"/>
      <c r="CG43" s="431"/>
      <c r="CH43" s="431"/>
      <c r="CI43" s="349">
        <f>CE43+CF43+CG43+CH43</f>
        <v>0</v>
      </c>
      <c r="CJ43" s="434"/>
      <c r="CK43" s="343" t="s">
        <v>176</v>
      </c>
      <c r="CL43" s="470"/>
      <c r="CN43" s="350">
        <v>0</v>
      </c>
      <c r="CO43" s="351">
        <f>CT43+CU43</f>
        <v>0</v>
      </c>
      <c r="CP43" s="430"/>
      <c r="CQ43" s="431"/>
      <c r="CR43" s="431"/>
      <c r="CS43" s="431"/>
      <c r="CT43" s="349">
        <f>CP43+CQ43+CR43+CS43</f>
        <v>0</v>
      </c>
      <c r="CU43" s="434"/>
      <c r="CV43" s="343" t="s">
        <v>176</v>
      </c>
      <c r="CW43" s="470"/>
      <c r="CY43" s="350">
        <v>0</v>
      </c>
      <c r="CZ43" s="351">
        <f>DE43+DF43</f>
        <v>0</v>
      </c>
      <c r="DA43" s="430"/>
      <c r="DB43" s="431"/>
      <c r="DC43" s="431"/>
      <c r="DD43" s="431"/>
      <c r="DE43" s="349">
        <f>DA43+DB43+DC43+DD43</f>
        <v>0</v>
      </c>
      <c r="DF43" s="434"/>
      <c r="DG43" s="343" t="s">
        <v>176</v>
      </c>
      <c r="DH43" s="470"/>
      <c r="DK43" s="295"/>
      <c r="DL43" s="295"/>
      <c r="DM43" s="295"/>
      <c r="DN43" s="295"/>
      <c r="DO43" s="295"/>
      <c r="DP43" s="295"/>
      <c r="DQ43" s="295"/>
      <c r="DR43" s="295"/>
      <c r="DS43" s="295"/>
      <c r="DT43" s="275">
        <f t="shared" si="12"/>
        <v>0</v>
      </c>
      <c r="DU43" s="296"/>
      <c r="DV43" s="295"/>
      <c r="DW43" s="295"/>
      <c r="DX43" s="295"/>
      <c r="DY43" s="295"/>
      <c r="DZ43" s="295"/>
      <c r="EA43" s="308">
        <f t="shared" si="13"/>
        <v>0</v>
      </c>
      <c r="EB43" s="295"/>
      <c r="EC43" s="290" t="s">
        <v>240</v>
      </c>
      <c r="ED43" s="290">
        <f>SUM(DV45:DV55)</f>
        <v>290600</v>
      </c>
      <c r="EE43" s="290">
        <f t="shared" ref="EE43:EJ43" si="68">SUM(DW45:DW55)</f>
        <v>0</v>
      </c>
      <c r="EF43" s="290">
        <f t="shared" si="68"/>
        <v>259800</v>
      </c>
      <c r="EG43" s="290">
        <f t="shared" si="68"/>
        <v>0</v>
      </c>
      <c r="EH43" s="290">
        <f t="shared" si="68"/>
        <v>21980</v>
      </c>
      <c r="EI43" s="290">
        <f t="shared" si="68"/>
        <v>281780</v>
      </c>
      <c r="EJ43" s="290">
        <f t="shared" si="68"/>
        <v>8820</v>
      </c>
    </row>
    <row r="44" spans="1:140" ht="108" customHeight="1" x14ac:dyDescent="0.25">
      <c r="A44" s="358" t="s">
        <v>346</v>
      </c>
      <c r="B44" s="604" t="s">
        <v>156</v>
      </c>
      <c r="C44" s="347">
        <f>O44+Z44+AK44+AV44+BG44+BR44+CC44+CN44+CY44</f>
        <v>3000</v>
      </c>
      <c r="D44" s="348">
        <f t="shared" si="66"/>
        <v>0</v>
      </c>
      <c r="E44" s="348">
        <f t="shared" si="66"/>
        <v>0</v>
      </c>
      <c r="F44" s="349">
        <f t="shared" si="66"/>
        <v>0</v>
      </c>
      <c r="G44" s="349">
        <f t="shared" si="67"/>
        <v>0</v>
      </c>
      <c r="H44" s="349">
        <f t="shared" si="67"/>
        <v>0</v>
      </c>
      <c r="I44" s="349">
        <f t="shared" si="67"/>
        <v>0</v>
      </c>
      <c r="J44" s="349">
        <f t="shared" si="67"/>
        <v>0</v>
      </c>
      <c r="K44" s="343" t="s">
        <v>486</v>
      </c>
      <c r="L44" s="344">
        <v>1</v>
      </c>
      <c r="M44" s="338">
        <f t="shared" si="65"/>
        <v>0</v>
      </c>
      <c r="N44" s="339"/>
      <c r="O44" s="634">
        <v>3000</v>
      </c>
      <c r="P44" s="375">
        <f>U44+V44</f>
        <v>0</v>
      </c>
      <c r="Q44" s="645"/>
      <c r="R44" s="646"/>
      <c r="S44" s="646"/>
      <c r="T44" s="646"/>
      <c r="U44" s="349">
        <f>Q44+R44+S44+T44</f>
        <v>0</v>
      </c>
      <c r="V44" s="648"/>
      <c r="W44" s="635" t="s">
        <v>486</v>
      </c>
      <c r="X44" s="647"/>
      <c r="Y44" s="339"/>
      <c r="Z44" s="350">
        <v>0</v>
      </c>
      <c r="AA44" s="351">
        <f>AF44+AG44</f>
        <v>0</v>
      </c>
      <c r="AB44" s="432"/>
      <c r="AC44" s="433"/>
      <c r="AD44" s="433"/>
      <c r="AE44" s="433"/>
      <c r="AF44" s="349">
        <f>AB44+AC44+AD44+AE44</f>
        <v>0</v>
      </c>
      <c r="AG44" s="435"/>
      <c r="AH44" s="343" t="s">
        <v>486</v>
      </c>
      <c r="AI44" s="459"/>
      <c r="AJ44" s="339"/>
      <c r="AK44" s="350">
        <v>0</v>
      </c>
      <c r="AL44" s="351">
        <f>AQ44+AR44</f>
        <v>0</v>
      </c>
      <c r="AM44" s="432"/>
      <c r="AN44" s="433"/>
      <c r="AO44" s="433"/>
      <c r="AP44" s="433"/>
      <c r="AQ44" s="349">
        <f>AM44+AN44+AO44+AP44</f>
        <v>0</v>
      </c>
      <c r="AR44" s="435"/>
      <c r="AS44" s="343" t="s">
        <v>486</v>
      </c>
      <c r="AT44" s="470"/>
      <c r="AV44" s="350">
        <v>0</v>
      </c>
      <c r="AW44" s="351">
        <f>BB44+BC44</f>
        <v>0</v>
      </c>
      <c r="AX44" s="432"/>
      <c r="AY44" s="433"/>
      <c r="AZ44" s="433"/>
      <c r="BA44" s="433"/>
      <c r="BB44" s="349">
        <f>AX44+AY44+AZ44+BA44</f>
        <v>0</v>
      </c>
      <c r="BC44" s="435"/>
      <c r="BD44" s="343" t="s">
        <v>486</v>
      </c>
      <c r="BE44" s="470"/>
      <c r="BG44" s="350">
        <v>0</v>
      </c>
      <c r="BH44" s="351">
        <f>BM44+BN44</f>
        <v>0</v>
      </c>
      <c r="BI44" s="432"/>
      <c r="BJ44" s="433"/>
      <c r="BK44" s="433"/>
      <c r="BL44" s="433"/>
      <c r="BM44" s="349">
        <f>BI44+BJ44+BK44+BL44</f>
        <v>0</v>
      </c>
      <c r="BN44" s="435"/>
      <c r="BO44" s="343" t="s">
        <v>486</v>
      </c>
      <c r="BP44" s="470"/>
      <c r="BR44" s="350">
        <v>0</v>
      </c>
      <c r="BS44" s="351">
        <f>BX44+BY44</f>
        <v>0</v>
      </c>
      <c r="BT44" s="432"/>
      <c r="BU44" s="433"/>
      <c r="BV44" s="433"/>
      <c r="BW44" s="433"/>
      <c r="BX44" s="349">
        <f>BT44+BU44+BV44+BW44</f>
        <v>0</v>
      </c>
      <c r="BY44" s="435"/>
      <c r="BZ44" s="343" t="s">
        <v>486</v>
      </c>
      <c r="CA44" s="470"/>
      <c r="CC44" s="350">
        <v>0</v>
      </c>
      <c r="CD44" s="351">
        <f>CI44+CJ44</f>
        <v>0</v>
      </c>
      <c r="CE44" s="432"/>
      <c r="CF44" s="433"/>
      <c r="CG44" s="433"/>
      <c r="CH44" s="433"/>
      <c r="CI44" s="349">
        <f>CE44+CF44+CG44+CH44</f>
        <v>0</v>
      </c>
      <c r="CJ44" s="435"/>
      <c r="CK44" s="343" t="s">
        <v>486</v>
      </c>
      <c r="CL44" s="470"/>
      <c r="CN44" s="350">
        <v>0</v>
      </c>
      <c r="CO44" s="351">
        <f>CT44+CU44</f>
        <v>0</v>
      </c>
      <c r="CP44" s="432"/>
      <c r="CQ44" s="433"/>
      <c r="CR44" s="433"/>
      <c r="CS44" s="433"/>
      <c r="CT44" s="349">
        <f>CP44+CQ44+CR44+CS44</f>
        <v>0</v>
      </c>
      <c r="CU44" s="435"/>
      <c r="CV44" s="343" t="s">
        <v>486</v>
      </c>
      <c r="CW44" s="470"/>
      <c r="CY44" s="350">
        <v>0</v>
      </c>
      <c r="CZ44" s="351">
        <f>DE44+DF44</f>
        <v>0</v>
      </c>
      <c r="DA44" s="432"/>
      <c r="DB44" s="433"/>
      <c r="DC44" s="433"/>
      <c r="DD44" s="433"/>
      <c r="DE44" s="349">
        <f>DA44+DB44+DC44+DD44</f>
        <v>0</v>
      </c>
      <c r="DF44" s="435"/>
      <c r="DG44" s="343" t="s">
        <v>486</v>
      </c>
      <c r="DH44" s="470"/>
      <c r="DK44" s="295"/>
      <c r="DL44" s="295"/>
      <c r="DM44" s="295"/>
      <c r="DN44" s="295"/>
      <c r="DO44" s="295"/>
      <c r="DP44" s="295"/>
      <c r="DQ44" s="295"/>
      <c r="DR44" s="295"/>
      <c r="DS44" s="295"/>
      <c r="DT44" s="275">
        <f t="shared" si="12"/>
        <v>0</v>
      </c>
      <c r="DU44" s="296"/>
      <c r="DV44" s="295"/>
      <c r="DW44" s="295"/>
      <c r="DX44" s="295"/>
      <c r="DY44" s="295"/>
      <c r="DZ44" s="295"/>
      <c r="EA44" s="308">
        <f t="shared" si="13"/>
        <v>0</v>
      </c>
      <c r="EB44" s="295"/>
      <c r="EC44" s="356"/>
      <c r="ED44" s="296"/>
      <c r="EE44" s="296"/>
      <c r="EF44" s="296"/>
      <c r="EG44" s="296"/>
      <c r="EH44" s="296"/>
      <c r="EI44" s="296"/>
      <c r="EJ44" s="296"/>
    </row>
    <row r="45" spans="1:140" ht="104.25" customHeight="1" x14ac:dyDescent="0.25">
      <c r="A45" s="343" t="s">
        <v>347</v>
      </c>
      <c r="B45" s="603" t="s">
        <v>1045</v>
      </c>
      <c r="C45" s="347">
        <f>O45+Z45+AK45+AV45+BG45+BR45+CC45+CN45+CY45</f>
        <v>6000</v>
      </c>
      <c r="D45" s="348">
        <f t="shared" si="66"/>
        <v>400</v>
      </c>
      <c r="E45" s="348">
        <f t="shared" si="66"/>
        <v>0</v>
      </c>
      <c r="F45" s="349">
        <f t="shared" si="66"/>
        <v>0</v>
      </c>
      <c r="G45" s="349">
        <f t="shared" si="67"/>
        <v>0</v>
      </c>
      <c r="H45" s="349">
        <f t="shared" si="67"/>
        <v>400</v>
      </c>
      <c r="I45" s="349">
        <f t="shared" si="67"/>
        <v>400</v>
      </c>
      <c r="J45" s="349">
        <f t="shared" si="67"/>
        <v>0</v>
      </c>
      <c r="K45" s="343" t="s">
        <v>1046</v>
      </c>
      <c r="L45" s="344">
        <v>60</v>
      </c>
      <c r="M45" s="338">
        <f t="shared" si="65"/>
        <v>3</v>
      </c>
      <c r="N45" s="339"/>
      <c r="O45" s="634">
        <v>500</v>
      </c>
      <c r="P45" s="375">
        <f>U45+V45</f>
        <v>400</v>
      </c>
      <c r="Q45" s="352"/>
      <c r="R45" s="353"/>
      <c r="S45" s="353"/>
      <c r="T45" s="353">
        <v>400</v>
      </c>
      <c r="U45" s="349">
        <f>Q45+R45+S45+T45</f>
        <v>400</v>
      </c>
      <c r="V45" s="354"/>
      <c r="W45" s="635" t="s">
        <v>1046</v>
      </c>
      <c r="X45" s="647">
        <v>3</v>
      </c>
      <c r="Y45" s="339"/>
      <c r="Z45" s="350">
        <v>2500</v>
      </c>
      <c r="AA45" s="351">
        <f>AF45+AG45</f>
        <v>0</v>
      </c>
      <c r="AB45" s="430"/>
      <c r="AC45" s="431"/>
      <c r="AD45" s="431"/>
      <c r="AE45" s="431"/>
      <c r="AF45" s="349">
        <f>AB45+AC45+AD45+AE45</f>
        <v>0</v>
      </c>
      <c r="AG45" s="434"/>
      <c r="AH45" s="343" t="s">
        <v>1046</v>
      </c>
      <c r="AI45" s="459"/>
      <c r="AJ45" s="339"/>
      <c r="AK45" s="350">
        <v>3000</v>
      </c>
      <c r="AL45" s="351">
        <f>AQ45+AR45</f>
        <v>0</v>
      </c>
      <c r="AM45" s="430"/>
      <c r="AN45" s="431"/>
      <c r="AO45" s="431"/>
      <c r="AP45" s="431"/>
      <c r="AQ45" s="349">
        <f>AM45+AN45+AO45+AP45</f>
        <v>0</v>
      </c>
      <c r="AR45" s="434"/>
      <c r="AS45" s="343" t="s">
        <v>1046</v>
      </c>
      <c r="AT45" s="470"/>
      <c r="AV45" s="350">
        <v>0</v>
      </c>
      <c r="AW45" s="351">
        <f>BB45+BC45</f>
        <v>0</v>
      </c>
      <c r="AX45" s="430"/>
      <c r="AY45" s="431"/>
      <c r="AZ45" s="431"/>
      <c r="BA45" s="431"/>
      <c r="BB45" s="349">
        <f>AX45+AY45+AZ45+BA45</f>
        <v>0</v>
      </c>
      <c r="BC45" s="434"/>
      <c r="BD45" s="343" t="s">
        <v>1046</v>
      </c>
      <c r="BE45" s="470"/>
      <c r="BG45" s="350">
        <v>0</v>
      </c>
      <c r="BH45" s="351">
        <f>BM45+BN45</f>
        <v>0</v>
      </c>
      <c r="BI45" s="430"/>
      <c r="BJ45" s="431"/>
      <c r="BK45" s="431"/>
      <c r="BL45" s="431"/>
      <c r="BM45" s="349">
        <f>BI45+BJ45+BK45+BL45</f>
        <v>0</v>
      </c>
      <c r="BN45" s="434"/>
      <c r="BO45" s="343" t="s">
        <v>1046</v>
      </c>
      <c r="BP45" s="470"/>
      <c r="BR45" s="350">
        <v>0</v>
      </c>
      <c r="BS45" s="351">
        <f>BX45+BY45</f>
        <v>0</v>
      </c>
      <c r="BT45" s="430"/>
      <c r="BU45" s="431"/>
      <c r="BV45" s="431"/>
      <c r="BW45" s="431"/>
      <c r="BX45" s="349">
        <f>BT45+BU45+BV45+BW45</f>
        <v>0</v>
      </c>
      <c r="BY45" s="434"/>
      <c r="BZ45" s="343" t="s">
        <v>1046</v>
      </c>
      <c r="CA45" s="470"/>
      <c r="CC45" s="350">
        <v>0</v>
      </c>
      <c r="CD45" s="351">
        <f>CI45+CJ45</f>
        <v>0</v>
      </c>
      <c r="CE45" s="430"/>
      <c r="CF45" s="431"/>
      <c r="CG45" s="431"/>
      <c r="CH45" s="431"/>
      <c r="CI45" s="349">
        <f>CE45+CF45+CG45+CH45</f>
        <v>0</v>
      </c>
      <c r="CJ45" s="434"/>
      <c r="CK45" s="343" t="s">
        <v>1046</v>
      </c>
      <c r="CL45" s="470"/>
      <c r="CN45" s="350">
        <v>0</v>
      </c>
      <c r="CO45" s="351">
        <f>CT45+CU45</f>
        <v>0</v>
      </c>
      <c r="CP45" s="430"/>
      <c r="CQ45" s="431"/>
      <c r="CR45" s="431"/>
      <c r="CS45" s="431"/>
      <c r="CT45" s="349">
        <f>CP45+CQ45+CR45+CS45</f>
        <v>0</v>
      </c>
      <c r="CU45" s="434"/>
      <c r="CV45" s="343" t="s">
        <v>1046</v>
      </c>
      <c r="CW45" s="470"/>
      <c r="CY45" s="350">
        <v>0</v>
      </c>
      <c r="CZ45" s="351">
        <f>DE45+DF45</f>
        <v>0</v>
      </c>
      <c r="DA45" s="430"/>
      <c r="DB45" s="431"/>
      <c r="DC45" s="431"/>
      <c r="DD45" s="431"/>
      <c r="DE45" s="349">
        <f>DA45+DB45+DC45+DD45</f>
        <v>0</v>
      </c>
      <c r="DF45" s="434"/>
      <c r="DG45" s="343" t="s">
        <v>1046</v>
      </c>
      <c r="DH45" s="470"/>
      <c r="DK45" s="275">
        <v>500</v>
      </c>
      <c r="DL45" s="275">
        <v>700</v>
      </c>
      <c r="DM45" s="275">
        <v>800</v>
      </c>
      <c r="DT45" s="275">
        <f>SUM(DK45:DS45)</f>
        <v>2000</v>
      </c>
      <c r="DV45" s="307">
        <f>DW45+DX45+DY45+DZ45+EB45</f>
        <v>2000</v>
      </c>
      <c r="DW45" s="307">
        <v>0</v>
      </c>
      <c r="DX45" s="307">
        <f>DT45*0.5</f>
        <v>1000</v>
      </c>
      <c r="DY45" s="307"/>
      <c r="DZ45" s="307">
        <f>DT45*0.05</f>
        <v>100</v>
      </c>
      <c r="EA45" s="307">
        <f>SUM(DW45:DZ45)</f>
        <v>1100</v>
      </c>
      <c r="EB45" s="307">
        <f>DT45*0.45</f>
        <v>900</v>
      </c>
      <c r="EC45" s="311"/>
    </row>
    <row r="46" spans="1:140" ht="170.25" customHeight="1" thickBot="1" x14ac:dyDescent="0.3">
      <c r="A46" s="381" t="s">
        <v>348</v>
      </c>
      <c r="B46" s="607" t="s">
        <v>936</v>
      </c>
      <c r="C46" s="347">
        <f>O46+Z46+AK46+AV46+BG46+BR46+CC46+CN46+CY46</f>
        <v>7000</v>
      </c>
      <c r="D46" s="348">
        <f t="shared" si="66"/>
        <v>0</v>
      </c>
      <c r="E46" s="348">
        <f t="shared" si="66"/>
        <v>0</v>
      </c>
      <c r="F46" s="349">
        <f t="shared" si="66"/>
        <v>0</v>
      </c>
      <c r="G46" s="349">
        <f t="shared" si="67"/>
        <v>0</v>
      </c>
      <c r="H46" s="349">
        <f t="shared" si="67"/>
        <v>0</v>
      </c>
      <c r="I46" s="349">
        <f t="shared" si="67"/>
        <v>0</v>
      </c>
      <c r="J46" s="349">
        <f t="shared" si="67"/>
        <v>0</v>
      </c>
      <c r="K46" s="381" t="s">
        <v>902</v>
      </c>
      <c r="L46" s="382">
        <v>1</v>
      </c>
      <c r="M46" s="338">
        <f t="shared" si="65"/>
        <v>0</v>
      </c>
      <c r="N46" s="339"/>
      <c r="O46" s="383">
        <v>0</v>
      </c>
      <c r="P46" s="375">
        <f>U46+V46</f>
        <v>0</v>
      </c>
      <c r="Q46" s="655"/>
      <c r="R46" s="656"/>
      <c r="S46" s="656"/>
      <c r="T46" s="656"/>
      <c r="U46" s="349">
        <f>Q46+R46+S46+T46</f>
        <v>0</v>
      </c>
      <c r="V46" s="657"/>
      <c r="W46" s="639" t="s">
        <v>902</v>
      </c>
      <c r="X46" s="658"/>
      <c r="Y46" s="339"/>
      <c r="Z46" s="383">
        <v>3500</v>
      </c>
      <c r="AA46" s="351">
        <f>AF46+AG46</f>
        <v>0</v>
      </c>
      <c r="AB46" s="443"/>
      <c r="AC46" s="444"/>
      <c r="AD46" s="444"/>
      <c r="AE46" s="444"/>
      <c r="AF46" s="349">
        <f>AB46+AC46+AD46+AE46</f>
        <v>0</v>
      </c>
      <c r="AG46" s="445"/>
      <c r="AH46" s="381" t="s">
        <v>902</v>
      </c>
      <c r="AI46" s="457"/>
      <c r="AJ46" s="339"/>
      <c r="AK46" s="383">
        <v>3500</v>
      </c>
      <c r="AL46" s="351">
        <f>AQ46+AR46</f>
        <v>0</v>
      </c>
      <c r="AM46" s="443"/>
      <c r="AN46" s="444"/>
      <c r="AO46" s="444"/>
      <c r="AP46" s="444"/>
      <c r="AQ46" s="349">
        <f>AM46+AN46+AO46+AP46</f>
        <v>0</v>
      </c>
      <c r="AR46" s="445"/>
      <c r="AS46" s="381" t="s">
        <v>902</v>
      </c>
      <c r="AT46" s="469"/>
      <c r="AV46" s="383">
        <v>0</v>
      </c>
      <c r="AW46" s="351">
        <f>BB46+BC46</f>
        <v>0</v>
      </c>
      <c r="AX46" s="443"/>
      <c r="AY46" s="444"/>
      <c r="AZ46" s="444"/>
      <c r="BA46" s="444"/>
      <c r="BB46" s="349">
        <f>AX46+AY46+AZ46+BA46</f>
        <v>0</v>
      </c>
      <c r="BC46" s="445"/>
      <c r="BD46" s="381" t="s">
        <v>902</v>
      </c>
      <c r="BE46" s="469"/>
      <c r="BG46" s="383">
        <v>0</v>
      </c>
      <c r="BH46" s="351">
        <f>BM46+BN46</f>
        <v>0</v>
      </c>
      <c r="BI46" s="443"/>
      <c r="BJ46" s="444"/>
      <c r="BK46" s="444"/>
      <c r="BL46" s="444"/>
      <c r="BM46" s="349">
        <f>BI46+BJ46+BK46+BL46</f>
        <v>0</v>
      </c>
      <c r="BN46" s="445"/>
      <c r="BO46" s="381" t="s">
        <v>902</v>
      </c>
      <c r="BP46" s="469"/>
      <c r="BR46" s="383">
        <v>0</v>
      </c>
      <c r="BS46" s="351">
        <f>BX46+BY46</f>
        <v>0</v>
      </c>
      <c r="BT46" s="443"/>
      <c r="BU46" s="444"/>
      <c r="BV46" s="444"/>
      <c r="BW46" s="444"/>
      <c r="BX46" s="349">
        <f>BT46+BU46+BV46+BW46</f>
        <v>0</v>
      </c>
      <c r="BY46" s="445"/>
      <c r="BZ46" s="381" t="s">
        <v>902</v>
      </c>
      <c r="CA46" s="469"/>
      <c r="CC46" s="383">
        <v>0</v>
      </c>
      <c r="CD46" s="351">
        <f>CI46+CJ46</f>
        <v>0</v>
      </c>
      <c r="CE46" s="443"/>
      <c r="CF46" s="444"/>
      <c r="CG46" s="444"/>
      <c r="CH46" s="444"/>
      <c r="CI46" s="349">
        <f>CE46+CF46+CG46+CH46</f>
        <v>0</v>
      </c>
      <c r="CJ46" s="445"/>
      <c r="CK46" s="381" t="s">
        <v>902</v>
      </c>
      <c r="CL46" s="469"/>
      <c r="CN46" s="383">
        <v>0</v>
      </c>
      <c r="CO46" s="351">
        <f>CT46+CU46</f>
        <v>0</v>
      </c>
      <c r="CP46" s="443"/>
      <c r="CQ46" s="444"/>
      <c r="CR46" s="444"/>
      <c r="CS46" s="444"/>
      <c r="CT46" s="349">
        <f>CP46+CQ46+CR46+CS46</f>
        <v>0</v>
      </c>
      <c r="CU46" s="445"/>
      <c r="CV46" s="381" t="s">
        <v>902</v>
      </c>
      <c r="CW46" s="469"/>
      <c r="CY46" s="383">
        <v>0</v>
      </c>
      <c r="CZ46" s="351">
        <f>DE46+DF46</f>
        <v>0</v>
      </c>
      <c r="DA46" s="443"/>
      <c r="DB46" s="444"/>
      <c r="DC46" s="444"/>
      <c r="DD46" s="444"/>
      <c r="DE46" s="349">
        <f>DA46+DB46+DC46+DD46</f>
        <v>0</v>
      </c>
      <c r="DF46" s="445"/>
      <c r="DG46" s="381" t="s">
        <v>902</v>
      </c>
      <c r="DH46" s="469"/>
      <c r="DK46" s="275">
        <v>200</v>
      </c>
      <c r="DL46" s="275">
        <v>400</v>
      </c>
      <c r="DM46" s="275">
        <v>400</v>
      </c>
      <c r="DT46" s="275">
        <f>SUM(DK46:DS46)</f>
        <v>1000</v>
      </c>
      <c r="DV46" s="307">
        <f>DW46+DX46+DY46+DZ46+EB46</f>
        <v>1000</v>
      </c>
      <c r="DW46" s="307">
        <v>0</v>
      </c>
      <c r="DX46" s="307">
        <f>DT46*0.5</f>
        <v>500</v>
      </c>
      <c r="DY46" s="307"/>
      <c r="DZ46" s="307">
        <f>DT46*0.05</f>
        <v>50</v>
      </c>
      <c r="EA46" s="307">
        <f>SUM(DW46:DZ46)</f>
        <v>550</v>
      </c>
      <c r="EB46" s="307">
        <f>DT46*0.45</f>
        <v>450</v>
      </c>
      <c r="EC46" s="311"/>
    </row>
    <row r="47" spans="1:140" s="335" customFormat="1" ht="70.5" customHeight="1" thickBot="1" x14ac:dyDescent="0.3">
      <c r="A47" s="982" t="s">
        <v>112</v>
      </c>
      <c r="B47" s="983"/>
      <c r="C47" s="983"/>
      <c r="D47" s="983"/>
      <c r="E47" s="983"/>
      <c r="F47" s="983"/>
      <c r="G47" s="983"/>
      <c r="H47" s="983"/>
      <c r="I47" s="983"/>
      <c r="J47" s="983"/>
      <c r="K47" s="984"/>
      <c r="L47" s="984"/>
      <c r="M47" s="985"/>
      <c r="N47" s="309"/>
      <c r="O47" s="788" t="s">
        <v>177</v>
      </c>
      <c r="P47" s="789"/>
      <c r="Q47" s="789"/>
      <c r="R47" s="789"/>
      <c r="S47" s="789"/>
      <c r="T47" s="789"/>
      <c r="U47" s="789"/>
      <c r="V47" s="789"/>
      <c r="W47" s="789"/>
      <c r="X47" s="790"/>
      <c r="Y47" s="367"/>
      <c r="Z47" s="788" t="s">
        <v>177</v>
      </c>
      <c r="AA47" s="789"/>
      <c r="AB47" s="789"/>
      <c r="AC47" s="789"/>
      <c r="AD47" s="789"/>
      <c r="AE47" s="789"/>
      <c r="AF47" s="789"/>
      <c r="AG47" s="789"/>
      <c r="AH47" s="789"/>
      <c r="AI47" s="790"/>
      <c r="AJ47" s="367"/>
      <c r="AK47" s="788" t="s">
        <v>177</v>
      </c>
      <c r="AL47" s="789"/>
      <c r="AM47" s="789"/>
      <c r="AN47" s="789"/>
      <c r="AO47" s="789"/>
      <c r="AP47" s="789"/>
      <c r="AQ47" s="789"/>
      <c r="AR47" s="789"/>
      <c r="AS47" s="789"/>
      <c r="AT47" s="790"/>
      <c r="AV47" s="788" t="s">
        <v>177</v>
      </c>
      <c r="AW47" s="789"/>
      <c r="AX47" s="789"/>
      <c r="AY47" s="789"/>
      <c r="AZ47" s="789"/>
      <c r="BA47" s="789"/>
      <c r="BB47" s="789"/>
      <c r="BC47" s="789"/>
      <c r="BD47" s="789"/>
      <c r="BE47" s="790"/>
      <c r="BG47" s="788" t="s">
        <v>177</v>
      </c>
      <c r="BH47" s="789"/>
      <c r="BI47" s="789"/>
      <c r="BJ47" s="789"/>
      <c r="BK47" s="789"/>
      <c r="BL47" s="789"/>
      <c r="BM47" s="789"/>
      <c r="BN47" s="789"/>
      <c r="BO47" s="789"/>
      <c r="BP47" s="790"/>
      <c r="BR47" s="788" t="s">
        <v>177</v>
      </c>
      <c r="BS47" s="789"/>
      <c r="BT47" s="789"/>
      <c r="BU47" s="789"/>
      <c r="BV47" s="789"/>
      <c r="BW47" s="789"/>
      <c r="BX47" s="789"/>
      <c r="BY47" s="789"/>
      <c r="BZ47" s="789"/>
      <c r="CA47" s="790"/>
      <c r="CC47" s="788" t="s">
        <v>177</v>
      </c>
      <c r="CD47" s="789"/>
      <c r="CE47" s="789"/>
      <c r="CF47" s="789"/>
      <c r="CG47" s="789"/>
      <c r="CH47" s="789"/>
      <c r="CI47" s="789"/>
      <c r="CJ47" s="789"/>
      <c r="CK47" s="789"/>
      <c r="CL47" s="790"/>
      <c r="CN47" s="788" t="s">
        <v>177</v>
      </c>
      <c r="CO47" s="789"/>
      <c r="CP47" s="789"/>
      <c r="CQ47" s="789"/>
      <c r="CR47" s="789"/>
      <c r="CS47" s="789"/>
      <c r="CT47" s="789"/>
      <c r="CU47" s="789"/>
      <c r="CV47" s="789"/>
      <c r="CW47" s="790"/>
      <c r="CY47" s="788" t="s">
        <v>177</v>
      </c>
      <c r="CZ47" s="808"/>
      <c r="DA47" s="808"/>
      <c r="DB47" s="808"/>
      <c r="DC47" s="808"/>
      <c r="DD47" s="808"/>
      <c r="DE47" s="808"/>
      <c r="DF47" s="808"/>
      <c r="DG47" s="808"/>
      <c r="DH47" s="809"/>
      <c r="DK47" s="275">
        <v>100000</v>
      </c>
      <c r="DL47" s="275">
        <v>150000</v>
      </c>
      <c r="DM47" s="275"/>
      <c r="DN47" s="275"/>
      <c r="DO47" s="275"/>
      <c r="DP47" s="275"/>
      <c r="DQ47" s="275"/>
      <c r="DR47" s="275"/>
      <c r="DS47" s="275"/>
      <c r="DT47" s="275">
        <f t="shared" ref="DT47:DT74" si="69">SUM(DK47:DS47)</f>
        <v>250000</v>
      </c>
      <c r="DU47" s="276"/>
      <c r="DV47" s="307">
        <f>DW47+DX47+DY47+DZ47+EB47</f>
        <v>250000</v>
      </c>
      <c r="DW47" s="307">
        <v>0</v>
      </c>
      <c r="DX47" s="307">
        <f>DT47*1</f>
        <v>250000</v>
      </c>
      <c r="DY47" s="307"/>
      <c r="DZ47" s="307"/>
      <c r="EA47" s="307">
        <f>SUM(DW47:DZ47)</f>
        <v>250000</v>
      </c>
      <c r="EB47" s="307"/>
      <c r="EC47" s="311"/>
      <c r="ED47" s="276"/>
      <c r="EE47" s="276"/>
      <c r="EF47" s="276"/>
      <c r="EG47" s="276"/>
      <c r="EH47" s="276"/>
      <c r="EI47" s="276"/>
      <c r="EJ47" s="276"/>
    </row>
    <row r="48" spans="1:140" s="386" customFormat="1" ht="29.25" customHeight="1" thickBot="1" x14ac:dyDescent="0.3">
      <c r="A48" s="312" t="s">
        <v>7</v>
      </c>
      <c r="B48" s="313"/>
      <c r="C48" s="314">
        <f>SUM(C50:C59)</f>
        <v>290600</v>
      </c>
      <c r="D48" s="315">
        <f>SUM(D50:D59)</f>
        <v>340033.09</v>
      </c>
      <c r="E48" s="315">
        <f t="shared" ref="E48:J48" si="70">SUM(E50:E59)</f>
        <v>0</v>
      </c>
      <c r="F48" s="315">
        <f t="shared" si="70"/>
        <v>0</v>
      </c>
      <c r="G48" s="315">
        <f t="shared" si="70"/>
        <v>0</v>
      </c>
      <c r="H48" s="315">
        <f t="shared" si="70"/>
        <v>90033.090000000026</v>
      </c>
      <c r="I48" s="315">
        <f t="shared" si="70"/>
        <v>90033.090000000026</v>
      </c>
      <c r="J48" s="315">
        <f t="shared" si="70"/>
        <v>250000</v>
      </c>
      <c r="K48" s="316"/>
      <c r="L48" s="317"/>
      <c r="M48" s="318"/>
      <c r="N48" s="319"/>
      <c r="O48" s="320">
        <f>SUM(O50:O59)</f>
        <v>121300</v>
      </c>
      <c r="P48" s="321">
        <f>SUM(P50:P59)</f>
        <v>340033.09</v>
      </c>
      <c r="Q48" s="321">
        <f t="shared" ref="Q48:V48" si="71">SUM(Q50:Q59)</f>
        <v>0</v>
      </c>
      <c r="R48" s="321">
        <f t="shared" si="71"/>
        <v>0</v>
      </c>
      <c r="S48" s="321">
        <f t="shared" si="71"/>
        <v>0</v>
      </c>
      <c r="T48" s="321">
        <f t="shared" si="71"/>
        <v>90033.090000000026</v>
      </c>
      <c r="U48" s="321">
        <f t="shared" si="71"/>
        <v>90033.090000000026</v>
      </c>
      <c r="V48" s="321">
        <f t="shared" si="71"/>
        <v>250000</v>
      </c>
      <c r="W48" s="322"/>
      <c r="X48" s="323"/>
      <c r="Y48" s="385"/>
      <c r="Z48" s="320">
        <f>SUM(Z50:Z59)</f>
        <v>159600</v>
      </c>
      <c r="AA48" s="321">
        <f>SUM(AA50:AA59)</f>
        <v>0</v>
      </c>
      <c r="AB48" s="321">
        <f t="shared" ref="AB48:AG48" si="72">SUM(AB50:AB59)</f>
        <v>0</v>
      </c>
      <c r="AC48" s="321">
        <f t="shared" si="72"/>
        <v>0</v>
      </c>
      <c r="AD48" s="321">
        <f t="shared" si="72"/>
        <v>0</v>
      </c>
      <c r="AE48" s="321">
        <f t="shared" si="72"/>
        <v>0</v>
      </c>
      <c r="AF48" s="321">
        <f t="shared" si="72"/>
        <v>0</v>
      </c>
      <c r="AG48" s="321">
        <f t="shared" si="72"/>
        <v>0</v>
      </c>
      <c r="AH48" s="322"/>
      <c r="AI48" s="323"/>
      <c r="AJ48" s="385"/>
      <c r="AK48" s="320">
        <f>SUM(AK50:AK59)</f>
        <v>9700</v>
      </c>
      <c r="AL48" s="321">
        <f>SUM(AL50:AL59)</f>
        <v>0</v>
      </c>
      <c r="AM48" s="321">
        <f t="shared" ref="AM48:AR48" si="73">SUM(AM50:AM59)</f>
        <v>0</v>
      </c>
      <c r="AN48" s="321">
        <f t="shared" si="73"/>
        <v>0</v>
      </c>
      <c r="AO48" s="321">
        <f t="shared" si="73"/>
        <v>0</v>
      </c>
      <c r="AP48" s="321">
        <f t="shared" si="73"/>
        <v>0</v>
      </c>
      <c r="AQ48" s="321">
        <f t="shared" si="73"/>
        <v>0</v>
      </c>
      <c r="AR48" s="321">
        <f t="shared" si="73"/>
        <v>0</v>
      </c>
      <c r="AS48" s="322"/>
      <c r="AT48" s="323"/>
      <c r="AV48" s="320">
        <f>SUM(AV50:AV59)</f>
        <v>0</v>
      </c>
      <c r="AW48" s="321">
        <f>SUM(AW50:AW59)</f>
        <v>0</v>
      </c>
      <c r="AX48" s="321">
        <f t="shared" ref="AX48:BC48" si="74">SUM(AX50:AX59)</f>
        <v>0</v>
      </c>
      <c r="AY48" s="321">
        <f t="shared" si="74"/>
        <v>0</v>
      </c>
      <c r="AZ48" s="321">
        <f t="shared" si="74"/>
        <v>0</v>
      </c>
      <c r="BA48" s="321">
        <f t="shared" si="74"/>
        <v>0</v>
      </c>
      <c r="BB48" s="321">
        <f t="shared" si="74"/>
        <v>0</v>
      </c>
      <c r="BC48" s="321">
        <f t="shared" si="74"/>
        <v>0</v>
      </c>
      <c r="BD48" s="322"/>
      <c r="BE48" s="323"/>
      <c r="BG48" s="320">
        <f>SUM(BG50:BG59)</f>
        <v>0</v>
      </c>
      <c r="BH48" s="321">
        <f>SUM(BH50:BH59)</f>
        <v>0</v>
      </c>
      <c r="BI48" s="321">
        <f t="shared" ref="BI48:BN48" si="75">SUM(BI50:BI59)</f>
        <v>0</v>
      </c>
      <c r="BJ48" s="321">
        <f t="shared" si="75"/>
        <v>0</v>
      </c>
      <c r="BK48" s="321">
        <f t="shared" si="75"/>
        <v>0</v>
      </c>
      <c r="BL48" s="321">
        <f t="shared" si="75"/>
        <v>0</v>
      </c>
      <c r="BM48" s="321">
        <f t="shared" si="75"/>
        <v>0</v>
      </c>
      <c r="BN48" s="321">
        <f t="shared" si="75"/>
        <v>0</v>
      </c>
      <c r="BO48" s="322"/>
      <c r="BP48" s="323"/>
      <c r="BR48" s="320">
        <f>SUM(BR50:BR59)</f>
        <v>0</v>
      </c>
      <c r="BS48" s="321">
        <f>SUM(BS50:BS59)</f>
        <v>0</v>
      </c>
      <c r="BT48" s="321">
        <f t="shared" ref="BT48:BY48" si="76">SUM(BT50:BT59)</f>
        <v>0</v>
      </c>
      <c r="BU48" s="321">
        <f t="shared" si="76"/>
        <v>0</v>
      </c>
      <c r="BV48" s="321">
        <f t="shared" si="76"/>
        <v>0</v>
      </c>
      <c r="BW48" s="321">
        <f t="shared" si="76"/>
        <v>0</v>
      </c>
      <c r="BX48" s="321">
        <f t="shared" si="76"/>
        <v>0</v>
      </c>
      <c r="BY48" s="321">
        <f t="shared" si="76"/>
        <v>0</v>
      </c>
      <c r="BZ48" s="322"/>
      <c r="CA48" s="323"/>
      <c r="CC48" s="320">
        <f>SUM(CC50:CC59)</f>
        <v>0</v>
      </c>
      <c r="CD48" s="321">
        <f>SUM(CD50:CD59)</f>
        <v>0</v>
      </c>
      <c r="CE48" s="321">
        <f t="shared" ref="CE48:CJ48" si="77">SUM(CE50:CE59)</f>
        <v>0</v>
      </c>
      <c r="CF48" s="321">
        <f t="shared" si="77"/>
        <v>0</v>
      </c>
      <c r="CG48" s="321">
        <f t="shared" si="77"/>
        <v>0</v>
      </c>
      <c r="CH48" s="321">
        <f t="shared" si="77"/>
        <v>0</v>
      </c>
      <c r="CI48" s="321">
        <f t="shared" si="77"/>
        <v>0</v>
      </c>
      <c r="CJ48" s="321">
        <f t="shared" si="77"/>
        <v>0</v>
      </c>
      <c r="CK48" s="322"/>
      <c r="CL48" s="323"/>
      <c r="CN48" s="320">
        <f>SUM(CN50:CN59)</f>
        <v>0</v>
      </c>
      <c r="CO48" s="321">
        <f>SUM(CO50:CO59)</f>
        <v>0</v>
      </c>
      <c r="CP48" s="321">
        <f t="shared" ref="CP48:CU48" si="78">SUM(CP50:CP59)</f>
        <v>0</v>
      </c>
      <c r="CQ48" s="321">
        <f t="shared" si="78"/>
        <v>0</v>
      </c>
      <c r="CR48" s="321">
        <f t="shared" si="78"/>
        <v>0</v>
      </c>
      <c r="CS48" s="321">
        <f t="shared" si="78"/>
        <v>0</v>
      </c>
      <c r="CT48" s="321">
        <f t="shared" si="78"/>
        <v>0</v>
      </c>
      <c r="CU48" s="321">
        <f t="shared" si="78"/>
        <v>0</v>
      </c>
      <c r="CV48" s="322"/>
      <c r="CW48" s="323"/>
      <c r="CY48" s="320">
        <f>SUM(CY50:CY59)</f>
        <v>0</v>
      </c>
      <c r="CZ48" s="321">
        <f>SUM(CZ50:CZ59)</f>
        <v>0</v>
      </c>
      <c r="DA48" s="321">
        <f t="shared" ref="DA48:DF48" si="79">SUM(DA50:DA59)</f>
        <v>0</v>
      </c>
      <c r="DB48" s="321">
        <f t="shared" si="79"/>
        <v>0</v>
      </c>
      <c r="DC48" s="321">
        <f t="shared" si="79"/>
        <v>0</v>
      </c>
      <c r="DD48" s="321">
        <f t="shared" si="79"/>
        <v>0</v>
      </c>
      <c r="DE48" s="321">
        <f t="shared" si="79"/>
        <v>0</v>
      </c>
      <c r="DF48" s="321">
        <f t="shared" si="79"/>
        <v>0</v>
      </c>
      <c r="DG48" s="322"/>
      <c r="DH48" s="323"/>
      <c r="DK48" s="331"/>
      <c r="DL48" s="331"/>
      <c r="DM48" s="331"/>
      <c r="DN48" s="331"/>
      <c r="DO48" s="331"/>
      <c r="DP48" s="331"/>
      <c r="DQ48" s="331"/>
      <c r="DR48" s="331"/>
      <c r="DS48" s="331"/>
      <c r="DT48" s="331">
        <f t="shared" si="69"/>
        <v>0</v>
      </c>
      <c r="DU48" s="332"/>
      <c r="DV48" s="331"/>
      <c r="DW48" s="331"/>
      <c r="DX48" s="331"/>
      <c r="DY48" s="331"/>
      <c r="DZ48" s="331"/>
      <c r="EA48" s="333">
        <f t="shared" si="13"/>
        <v>0</v>
      </c>
      <c r="EB48" s="331"/>
      <c r="EC48" s="334"/>
      <c r="ED48" s="332"/>
      <c r="EE48" s="332"/>
      <c r="EF48" s="332"/>
      <c r="EG48" s="332"/>
      <c r="EH48" s="332"/>
      <c r="EI48" s="332"/>
      <c r="EJ48" s="332"/>
    </row>
    <row r="49" spans="1:140" s="335" customFormat="1" ht="45.75" customHeight="1" x14ac:dyDescent="0.25">
      <c r="A49" s="928" t="s">
        <v>113</v>
      </c>
      <c r="B49" s="929"/>
      <c r="C49" s="929"/>
      <c r="D49" s="929"/>
      <c r="E49" s="929"/>
      <c r="F49" s="929"/>
      <c r="G49" s="929"/>
      <c r="H49" s="929"/>
      <c r="I49" s="929"/>
      <c r="J49" s="929"/>
      <c r="K49" s="929"/>
      <c r="L49" s="929"/>
      <c r="M49" s="930"/>
      <c r="N49" s="309"/>
      <c r="O49" s="918" t="s">
        <v>178</v>
      </c>
      <c r="P49" s="919"/>
      <c r="Q49" s="919"/>
      <c r="R49" s="919"/>
      <c r="S49" s="919"/>
      <c r="T49" s="919"/>
      <c r="U49" s="919"/>
      <c r="V49" s="919"/>
      <c r="W49" s="919"/>
      <c r="X49" s="920"/>
      <c r="Y49" s="367"/>
      <c r="Z49" s="918" t="s">
        <v>178</v>
      </c>
      <c r="AA49" s="919"/>
      <c r="AB49" s="919"/>
      <c r="AC49" s="919"/>
      <c r="AD49" s="919"/>
      <c r="AE49" s="919"/>
      <c r="AF49" s="919"/>
      <c r="AG49" s="919"/>
      <c r="AH49" s="919"/>
      <c r="AI49" s="920"/>
      <c r="AJ49" s="367"/>
      <c r="AK49" s="791" t="s">
        <v>178</v>
      </c>
      <c r="AL49" s="792"/>
      <c r="AM49" s="792"/>
      <c r="AN49" s="792"/>
      <c r="AO49" s="792"/>
      <c r="AP49" s="792"/>
      <c r="AQ49" s="792"/>
      <c r="AR49" s="792"/>
      <c r="AS49" s="792"/>
      <c r="AT49" s="793"/>
      <c r="AV49" s="791" t="s">
        <v>178</v>
      </c>
      <c r="AW49" s="792"/>
      <c r="AX49" s="792"/>
      <c r="AY49" s="792"/>
      <c r="AZ49" s="792"/>
      <c r="BA49" s="792"/>
      <c r="BB49" s="792"/>
      <c r="BC49" s="792"/>
      <c r="BD49" s="792"/>
      <c r="BE49" s="793"/>
      <c r="BG49" s="791" t="s">
        <v>178</v>
      </c>
      <c r="BH49" s="792"/>
      <c r="BI49" s="792"/>
      <c r="BJ49" s="792"/>
      <c r="BK49" s="792"/>
      <c r="BL49" s="792"/>
      <c r="BM49" s="792"/>
      <c r="BN49" s="792"/>
      <c r="BO49" s="792"/>
      <c r="BP49" s="793"/>
      <c r="BR49" s="791" t="s">
        <v>178</v>
      </c>
      <c r="BS49" s="792"/>
      <c r="BT49" s="792"/>
      <c r="BU49" s="792"/>
      <c r="BV49" s="792"/>
      <c r="BW49" s="792"/>
      <c r="BX49" s="792"/>
      <c r="BY49" s="792"/>
      <c r="BZ49" s="792"/>
      <c r="CA49" s="793"/>
      <c r="CC49" s="791" t="s">
        <v>178</v>
      </c>
      <c r="CD49" s="792"/>
      <c r="CE49" s="792"/>
      <c r="CF49" s="792"/>
      <c r="CG49" s="792"/>
      <c r="CH49" s="792"/>
      <c r="CI49" s="792"/>
      <c r="CJ49" s="792"/>
      <c r="CK49" s="792"/>
      <c r="CL49" s="793"/>
      <c r="CN49" s="791" t="s">
        <v>178</v>
      </c>
      <c r="CO49" s="792"/>
      <c r="CP49" s="792"/>
      <c r="CQ49" s="792"/>
      <c r="CR49" s="792"/>
      <c r="CS49" s="792"/>
      <c r="CT49" s="792"/>
      <c r="CU49" s="792"/>
      <c r="CV49" s="792"/>
      <c r="CW49" s="793"/>
      <c r="CY49" s="791" t="s">
        <v>178</v>
      </c>
      <c r="CZ49" s="792"/>
      <c r="DA49" s="792"/>
      <c r="DB49" s="792"/>
      <c r="DC49" s="792"/>
      <c r="DD49" s="792"/>
      <c r="DE49" s="792"/>
      <c r="DF49" s="792"/>
      <c r="DG49" s="792"/>
      <c r="DH49" s="793"/>
      <c r="DK49" s="275">
        <v>16600</v>
      </c>
      <c r="DL49" s="275"/>
      <c r="DM49" s="275"/>
      <c r="DN49" s="275"/>
      <c r="DO49" s="275"/>
      <c r="DP49" s="275"/>
      <c r="DQ49" s="275"/>
      <c r="DR49" s="275"/>
      <c r="DS49" s="275"/>
      <c r="DT49" s="275">
        <f t="shared" si="69"/>
        <v>16600</v>
      </c>
      <c r="DU49" s="276"/>
      <c r="DV49" s="307">
        <f>DW49+DX49+DY49+DZ49+EB49</f>
        <v>16600</v>
      </c>
      <c r="DW49" s="307">
        <v>0</v>
      </c>
      <c r="DX49" s="307">
        <f>DT49*0.5</f>
        <v>8300</v>
      </c>
      <c r="DY49" s="307"/>
      <c r="DZ49" s="307">
        <f>DT49*0.05</f>
        <v>830</v>
      </c>
      <c r="EA49" s="307">
        <f t="shared" si="13"/>
        <v>9130</v>
      </c>
      <c r="EB49" s="307">
        <f>DT49*0.45</f>
        <v>7470</v>
      </c>
      <c r="EC49" s="311"/>
      <c r="ED49" s="276"/>
      <c r="EE49" s="276"/>
      <c r="EF49" s="276"/>
      <c r="EG49" s="276"/>
      <c r="EH49" s="276"/>
      <c r="EI49" s="276"/>
      <c r="EJ49" s="276"/>
    </row>
    <row r="50" spans="1:140" ht="195.75" customHeight="1" x14ac:dyDescent="0.25">
      <c r="A50" s="336" t="s">
        <v>487</v>
      </c>
      <c r="B50" s="605" t="s">
        <v>937</v>
      </c>
      <c r="C50" s="368">
        <f>O50+Z50+AK50+AV50+BG50+BR50+CC50+CN50+CY50</f>
        <v>2000</v>
      </c>
      <c r="D50" s="369">
        <f t="shared" ref="D50:F52" si="80">P50+AA50+AL50+AW50+BH50+BS50+CD50+CO50+CZ50</f>
        <v>0</v>
      </c>
      <c r="E50" s="369">
        <f t="shared" si="80"/>
        <v>0</v>
      </c>
      <c r="F50" s="370">
        <f t="shared" si="80"/>
        <v>0</v>
      </c>
      <c r="G50" s="370">
        <f t="shared" ref="G50:J52" si="81">S50+AD50+AO50+AZ50+BK50+BV50+CG50+CR50+DC50</f>
        <v>0</v>
      </c>
      <c r="H50" s="370">
        <f t="shared" si="81"/>
        <v>0</v>
      </c>
      <c r="I50" s="370">
        <f t="shared" si="81"/>
        <v>0</v>
      </c>
      <c r="J50" s="370">
        <f t="shared" si="81"/>
        <v>0</v>
      </c>
      <c r="K50" s="336" t="s">
        <v>488</v>
      </c>
      <c r="L50" s="337">
        <v>16</v>
      </c>
      <c r="M50" s="338">
        <f>X50+AI50+AT50+BE50+BP50+CA50+CL50+CW50+DH50</f>
        <v>27</v>
      </c>
      <c r="N50" s="387"/>
      <c r="O50" s="633">
        <v>500</v>
      </c>
      <c r="P50" s="372">
        <f>U50+V50</f>
        <v>0</v>
      </c>
      <c r="Q50" s="388"/>
      <c r="R50" s="389"/>
      <c r="S50" s="389"/>
      <c r="T50" s="389">
        <v>0</v>
      </c>
      <c r="U50" s="370">
        <f>Q50+R50+S50+T50</f>
        <v>0</v>
      </c>
      <c r="V50" s="659"/>
      <c r="W50" s="636" t="s">
        <v>488</v>
      </c>
      <c r="X50" s="652">
        <v>27</v>
      </c>
      <c r="Y50" s="387"/>
      <c r="Z50" s="371">
        <v>700</v>
      </c>
      <c r="AA50" s="374">
        <f>AF50+AG50</f>
        <v>0</v>
      </c>
      <c r="AB50" s="446"/>
      <c r="AC50" s="447"/>
      <c r="AD50" s="447"/>
      <c r="AE50" s="447"/>
      <c r="AF50" s="370">
        <f>AB50+AC50+AD50+AE50</f>
        <v>0</v>
      </c>
      <c r="AG50" s="450"/>
      <c r="AH50" s="336" t="s">
        <v>488</v>
      </c>
      <c r="AI50" s="456"/>
      <c r="AJ50" s="387"/>
      <c r="AK50" s="371">
        <v>800</v>
      </c>
      <c r="AL50" s="374">
        <f>AQ50+AR50</f>
        <v>0</v>
      </c>
      <c r="AM50" s="446"/>
      <c r="AN50" s="447"/>
      <c r="AO50" s="447"/>
      <c r="AP50" s="447"/>
      <c r="AQ50" s="370">
        <f>AM50+AN50+AO50+AP50</f>
        <v>0</v>
      </c>
      <c r="AR50" s="450"/>
      <c r="AS50" s="336" t="s">
        <v>488</v>
      </c>
      <c r="AT50" s="468"/>
      <c r="AV50" s="371">
        <v>0</v>
      </c>
      <c r="AW50" s="374">
        <f>BB50+BC50</f>
        <v>0</v>
      </c>
      <c r="AX50" s="446"/>
      <c r="AY50" s="447"/>
      <c r="AZ50" s="447"/>
      <c r="BA50" s="447"/>
      <c r="BB50" s="370">
        <f>AX50+AY50+AZ50+BA50</f>
        <v>0</v>
      </c>
      <c r="BC50" s="450"/>
      <c r="BD50" s="336" t="s">
        <v>488</v>
      </c>
      <c r="BE50" s="468"/>
      <c r="BG50" s="371">
        <v>0</v>
      </c>
      <c r="BH50" s="374">
        <f>BM50+BN50</f>
        <v>0</v>
      </c>
      <c r="BI50" s="446"/>
      <c r="BJ50" s="447"/>
      <c r="BK50" s="447"/>
      <c r="BL50" s="447"/>
      <c r="BM50" s="370">
        <f>BI50+BJ50+BK50+BL50</f>
        <v>0</v>
      </c>
      <c r="BN50" s="450"/>
      <c r="BO50" s="336" t="s">
        <v>488</v>
      </c>
      <c r="BP50" s="468"/>
      <c r="BR50" s="371">
        <v>0</v>
      </c>
      <c r="BS50" s="374">
        <f>BX50+BY50</f>
        <v>0</v>
      </c>
      <c r="BT50" s="446"/>
      <c r="BU50" s="447"/>
      <c r="BV50" s="447"/>
      <c r="BW50" s="447"/>
      <c r="BX50" s="370">
        <f>BT50+BU50+BV50+BW50</f>
        <v>0</v>
      </c>
      <c r="BY50" s="450"/>
      <c r="BZ50" s="336" t="s">
        <v>488</v>
      </c>
      <c r="CA50" s="468"/>
      <c r="CC50" s="371">
        <v>0</v>
      </c>
      <c r="CD50" s="374">
        <f>CI50+CJ50</f>
        <v>0</v>
      </c>
      <c r="CE50" s="446"/>
      <c r="CF50" s="447"/>
      <c r="CG50" s="447"/>
      <c r="CH50" s="447"/>
      <c r="CI50" s="370">
        <f>CE50+CF50+CG50+CH50</f>
        <v>0</v>
      </c>
      <c r="CJ50" s="450"/>
      <c r="CK50" s="336" t="s">
        <v>488</v>
      </c>
      <c r="CL50" s="468"/>
      <c r="CN50" s="371">
        <v>0</v>
      </c>
      <c r="CO50" s="374">
        <f>CT50+CU50</f>
        <v>0</v>
      </c>
      <c r="CP50" s="446"/>
      <c r="CQ50" s="447"/>
      <c r="CR50" s="447"/>
      <c r="CS50" s="447"/>
      <c r="CT50" s="370">
        <f>CP50+CQ50+CR50+CS50</f>
        <v>0</v>
      </c>
      <c r="CU50" s="450"/>
      <c r="CV50" s="336" t="s">
        <v>488</v>
      </c>
      <c r="CW50" s="468"/>
      <c r="CY50" s="371">
        <v>0</v>
      </c>
      <c r="CZ50" s="374">
        <f>DE50+DF50</f>
        <v>0</v>
      </c>
      <c r="DA50" s="446"/>
      <c r="DB50" s="447"/>
      <c r="DC50" s="447"/>
      <c r="DD50" s="447"/>
      <c r="DE50" s="370">
        <f>DA50+DB50+DC50+DD50</f>
        <v>0</v>
      </c>
      <c r="DF50" s="450"/>
      <c r="DG50" s="336" t="s">
        <v>488</v>
      </c>
      <c r="DH50" s="468"/>
      <c r="DT50" s="275">
        <f t="shared" si="69"/>
        <v>0</v>
      </c>
      <c r="DV50" s="307"/>
      <c r="DW50" s="307"/>
      <c r="DX50" s="307"/>
      <c r="DY50" s="307"/>
      <c r="DZ50" s="307"/>
      <c r="EA50" s="308">
        <f t="shared" si="13"/>
        <v>0</v>
      </c>
      <c r="EB50" s="307"/>
      <c r="EC50" s="311"/>
    </row>
    <row r="51" spans="1:140" ht="132.75" customHeight="1" x14ac:dyDescent="0.25">
      <c r="A51" s="343" t="s">
        <v>480</v>
      </c>
      <c r="B51" s="603" t="s">
        <v>937</v>
      </c>
      <c r="C51" s="347">
        <f>O51+Z51+AK51+AV51+BG51+BR51+CC51+CN51+CY51</f>
        <v>1000</v>
      </c>
      <c r="D51" s="348">
        <f t="shared" si="80"/>
        <v>0</v>
      </c>
      <c r="E51" s="348">
        <f t="shared" si="80"/>
        <v>0</v>
      </c>
      <c r="F51" s="349">
        <f t="shared" si="80"/>
        <v>0</v>
      </c>
      <c r="G51" s="349">
        <f t="shared" si="81"/>
        <v>0</v>
      </c>
      <c r="H51" s="349">
        <f t="shared" si="81"/>
        <v>0</v>
      </c>
      <c r="I51" s="349">
        <f t="shared" si="81"/>
        <v>0</v>
      </c>
      <c r="J51" s="349">
        <f t="shared" si="81"/>
        <v>0</v>
      </c>
      <c r="K51" s="343" t="s">
        <v>179</v>
      </c>
      <c r="L51" s="344">
        <v>12</v>
      </c>
      <c r="M51" s="338">
        <f>X51+AI51+AT51+BE51+BP51+CA51+CL51+CW51+DH51</f>
        <v>22</v>
      </c>
      <c r="N51" s="387"/>
      <c r="O51" s="634">
        <v>200</v>
      </c>
      <c r="P51" s="375">
        <f>U51+V51</f>
        <v>0</v>
      </c>
      <c r="Q51" s="660"/>
      <c r="R51" s="661"/>
      <c r="S51" s="661"/>
      <c r="T51" s="661">
        <v>0</v>
      </c>
      <c r="U51" s="349">
        <f>Q51+R51+S51+T51</f>
        <v>0</v>
      </c>
      <c r="V51" s="662"/>
      <c r="W51" s="635" t="s">
        <v>179</v>
      </c>
      <c r="X51" s="647">
        <v>22</v>
      </c>
      <c r="Y51" s="387"/>
      <c r="Z51" s="350">
        <v>400</v>
      </c>
      <c r="AA51" s="351">
        <f>AF51+AG51</f>
        <v>0</v>
      </c>
      <c r="AB51" s="448"/>
      <c r="AC51" s="449"/>
      <c r="AD51" s="449"/>
      <c r="AE51" s="449"/>
      <c r="AF51" s="349">
        <f>AB51+AC51+AD51+AE51</f>
        <v>0</v>
      </c>
      <c r="AG51" s="451"/>
      <c r="AH51" s="343" t="s">
        <v>179</v>
      </c>
      <c r="AI51" s="459"/>
      <c r="AJ51" s="387"/>
      <c r="AK51" s="350">
        <v>400</v>
      </c>
      <c r="AL51" s="351">
        <f>AQ51+AR51</f>
        <v>0</v>
      </c>
      <c r="AM51" s="448"/>
      <c r="AN51" s="449"/>
      <c r="AO51" s="449"/>
      <c r="AP51" s="449"/>
      <c r="AQ51" s="349">
        <f>AM51+AN51+AO51+AP51</f>
        <v>0</v>
      </c>
      <c r="AR51" s="451"/>
      <c r="AS51" s="343" t="s">
        <v>179</v>
      </c>
      <c r="AT51" s="470"/>
      <c r="AV51" s="350">
        <v>0</v>
      </c>
      <c r="AW51" s="351">
        <f>BB51+BC51</f>
        <v>0</v>
      </c>
      <c r="AX51" s="448"/>
      <c r="AY51" s="449"/>
      <c r="AZ51" s="449"/>
      <c r="BA51" s="449"/>
      <c r="BB51" s="349">
        <f>AX51+AY51+AZ51+BA51</f>
        <v>0</v>
      </c>
      <c r="BC51" s="451"/>
      <c r="BD51" s="343" t="s">
        <v>179</v>
      </c>
      <c r="BE51" s="470"/>
      <c r="BG51" s="350">
        <v>0</v>
      </c>
      <c r="BH51" s="351">
        <f>BM51+BN51</f>
        <v>0</v>
      </c>
      <c r="BI51" s="448"/>
      <c r="BJ51" s="449"/>
      <c r="BK51" s="449"/>
      <c r="BL51" s="449"/>
      <c r="BM51" s="349">
        <f>BI51+BJ51+BK51+BL51</f>
        <v>0</v>
      </c>
      <c r="BN51" s="451"/>
      <c r="BO51" s="343" t="s">
        <v>179</v>
      </c>
      <c r="BP51" s="470"/>
      <c r="BR51" s="350">
        <v>0</v>
      </c>
      <c r="BS51" s="351">
        <f>BX51+BY51</f>
        <v>0</v>
      </c>
      <c r="BT51" s="448"/>
      <c r="BU51" s="449"/>
      <c r="BV51" s="449"/>
      <c r="BW51" s="449"/>
      <c r="BX51" s="349">
        <f>BT51+BU51+BV51+BW51</f>
        <v>0</v>
      </c>
      <c r="BY51" s="451"/>
      <c r="BZ51" s="343" t="s">
        <v>179</v>
      </c>
      <c r="CA51" s="470"/>
      <c r="CC51" s="350">
        <v>0</v>
      </c>
      <c r="CD51" s="351">
        <f>CI51+CJ51</f>
        <v>0</v>
      </c>
      <c r="CE51" s="448"/>
      <c r="CF51" s="449"/>
      <c r="CG51" s="449"/>
      <c r="CH51" s="449"/>
      <c r="CI51" s="349">
        <f>CE51+CF51+CG51+CH51</f>
        <v>0</v>
      </c>
      <c r="CJ51" s="451"/>
      <c r="CK51" s="343" t="s">
        <v>179</v>
      </c>
      <c r="CL51" s="470"/>
      <c r="CN51" s="350">
        <v>0</v>
      </c>
      <c r="CO51" s="351">
        <f>CT51+CU51</f>
        <v>0</v>
      </c>
      <c r="CP51" s="448"/>
      <c r="CQ51" s="449"/>
      <c r="CR51" s="449"/>
      <c r="CS51" s="449"/>
      <c r="CT51" s="349">
        <f>CP51+CQ51+CR51+CS51</f>
        <v>0</v>
      </c>
      <c r="CU51" s="451"/>
      <c r="CV51" s="343" t="s">
        <v>179</v>
      </c>
      <c r="CW51" s="470"/>
      <c r="CY51" s="350">
        <v>0</v>
      </c>
      <c r="CZ51" s="351">
        <f>DE51+DF51</f>
        <v>0</v>
      </c>
      <c r="DA51" s="448"/>
      <c r="DB51" s="449"/>
      <c r="DC51" s="449"/>
      <c r="DD51" s="449"/>
      <c r="DE51" s="349">
        <f>DA51+DB51+DC51+DD51</f>
        <v>0</v>
      </c>
      <c r="DF51" s="451"/>
      <c r="DG51" s="343" t="s">
        <v>179</v>
      </c>
      <c r="DH51" s="470"/>
      <c r="DT51" s="275">
        <f t="shared" si="69"/>
        <v>0</v>
      </c>
      <c r="DV51" s="307"/>
      <c r="DW51" s="307"/>
      <c r="DX51" s="307"/>
      <c r="DY51" s="307"/>
      <c r="DZ51" s="307"/>
      <c r="EA51" s="308">
        <f t="shared" si="13"/>
        <v>0</v>
      </c>
      <c r="EB51" s="307"/>
      <c r="EC51" s="311"/>
    </row>
    <row r="52" spans="1:140" ht="119.25" customHeight="1" x14ac:dyDescent="0.25">
      <c r="A52" s="358" t="s">
        <v>252</v>
      </c>
      <c r="B52" s="604" t="s">
        <v>183</v>
      </c>
      <c r="C52" s="359">
        <f>O52+Z52+AK52+AV52+BG52+BR52+CC52+CN52+CY52</f>
        <v>250000</v>
      </c>
      <c r="D52" s="360">
        <f t="shared" si="80"/>
        <v>323433.09000000003</v>
      </c>
      <c r="E52" s="360">
        <f t="shared" si="80"/>
        <v>0</v>
      </c>
      <c r="F52" s="361">
        <f t="shared" si="80"/>
        <v>0</v>
      </c>
      <c r="G52" s="361">
        <f t="shared" si="81"/>
        <v>0</v>
      </c>
      <c r="H52" s="361">
        <f t="shared" si="81"/>
        <v>73433.090000000026</v>
      </c>
      <c r="I52" s="361">
        <f t="shared" si="81"/>
        <v>73433.090000000026</v>
      </c>
      <c r="J52" s="361">
        <f t="shared" si="81"/>
        <v>250000</v>
      </c>
      <c r="K52" s="358" t="s">
        <v>180</v>
      </c>
      <c r="L52" s="362" t="s">
        <v>652</v>
      </c>
      <c r="M52" s="338">
        <f>X52+AI52+AT52+BE52+BP52+CA52+CL52+CW52+DH52</f>
        <v>1</v>
      </c>
      <c r="N52" s="339"/>
      <c r="O52" s="363">
        <v>100000</v>
      </c>
      <c r="P52" s="379">
        <f>U52+V52</f>
        <v>323433.09000000003</v>
      </c>
      <c r="Q52" s="645"/>
      <c r="R52" s="646"/>
      <c r="S52" s="646"/>
      <c r="T52" s="646">
        <f>323433.09-V52</f>
        <v>73433.090000000026</v>
      </c>
      <c r="U52" s="361">
        <f>Q52+R52+S52+T52</f>
        <v>73433.090000000026</v>
      </c>
      <c r="V52" s="648">
        <v>250000</v>
      </c>
      <c r="W52" s="358" t="s">
        <v>180</v>
      </c>
      <c r="X52" s="649">
        <v>1</v>
      </c>
      <c r="Y52" s="339"/>
      <c r="Z52" s="363">
        <v>150000</v>
      </c>
      <c r="AA52" s="364">
        <f>AF52+AG52</f>
        <v>0</v>
      </c>
      <c r="AB52" s="432"/>
      <c r="AC52" s="433"/>
      <c r="AD52" s="433"/>
      <c r="AE52" s="433"/>
      <c r="AF52" s="361">
        <f>AB52+AC52+AD52+AE52</f>
        <v>0</v>
      </c>
      <c r="AG52" s="435"/>
      <c r="AH52" s="358" t="s">
        <v>180</v>
      </c>
      <c r="AI52" s="458"/>
      <c r="AJ52" s="339"/>
      <c r="AK52" s="363">
        <v>0</v>
      </c>
      <c r="AL52" s="364">
        <f>AQ52+AR52</f>
        <v>0</v>
      </c>
      <c r="AM52" s="432"/>
      <c r="AN52" s="433"/>
      <c r="AO52" s="433"/>
      <c r="AP52" s="433"/>
      <c r="AQ52" s="361">
        <f>AM52+AN52+AO52+AP52</f>
        <v>0</v>
      </c>
      <c r="AR52" s="435"/>
      <c r="AS52" s="358" t="s">
        <v>180</v>
      </c>
      <c r="AT52" s="471"/>
      <c r="AV52" s="363">
        <v>0</v>
      </c>
      <c r="AW52" s="364">
        <f>BB52+BC52</f>
        <v>0</v>
      </c>
      <c r="AX52" s="432"/>
      <c r="AY52" s="433"/>
      <c r="AZ52" s="433"/>
      <c r="BA52" s="433"/>
      <c r="BB52" s="361">
        <f>AX52+AY52+AZ52+BA52</f>
        <v>0</v>
      </c>
      <c r="BC52" s="435"/>
      <c r="BD52" s="358" t="s">
        <v>180</v>
      </c>
      <c r="BE52" s="471"/>
      <c r="BG52" s="363">
        <v>0</v>
      </c>
      <c r="BH52" s="364">
        <f>BM52+BN52</f>
        <v>0</v>
      </c>
      <c r="BI52" s="432"/>
      <c r="BJ52" s="433"/>
      <c r="BK52" s="433"/>
      <c r="BL52" s="433"/>
      <c r="BM52" s="361">
        <f>BI52+BJ52+BK52+BL52</f>
        <v>0</v>
      </c>
      <c r="BN52" s="435"/>
      <c r="BO52" s="358" t="s">
        <v>180</v>
      </c>
      <c r="BP52" s="471"/>
      <c r="BR52" s="363">
        <v>0</v>
      </c>
      <c r="BS52" s="364">
        <f>BX52+BY52</f>
        <v>0</v>
      </c>
      <c r="BT52" s="432"/>
      <c r="BU52" s="433"/>
      <c r="BV52" s="433"/>
      <c r="BW52" s="433"/>
      <c r="BX52" s="361">
        <f>BT52+BU52+BV52+BW52</f>
        <v>0</v>
      </c>
      <c r="BY52" s="435"/>
      <c r="BZ52" s="358" t="s">
        <v>180</v>
      </c>
      <c r="CA52" s="471"/>
      <c r="CC52" s="363">
        <v>0</v>
      </c>
      <c r="CD52" s="364">
        <f>CI52+CJ52</f>
        <v>0</v>
      </c>
      <c r="CE52" s="432"/>
      <c r="CF52" s="433"/>
      <c r="CG52" s="433"/>
      <c r="CH52" s="433"/>
      <c r="CI52" s="361">
        <f>CE52+CF52+CG52+CH52</f>
        <v>0</v>
      </c>
      <c r="CJ52" s="435"/>
      <c r="CK52" s="358" t="s">
        <v>180</v>
      </c>
      <c r="CL52" s="471"/>
      <c r="CN52" s="363">
        <v>0</v>
      </c>
      <c r="CO52" s="364">
        <f>CT52+CU52</f>
        <v>0</v>
      </c>
      <c r="CP52" s="432"/>
      <c r="CQ52" s="433"/>
      <c r="CR52" s="433"/>
      <c r="CS52" s="433"/>
      <c r="CT52" s="361">
        <f>CP52+CQ52+CR52+CS52</f>
        <v>0</v>
      </c>
      <c r="CU52" s="435"/>
      <c r="CV52" s="358" t="s">
        <v>180</v>
      </c>
      <c r="CW52" s="471"/>
      <c r="CY52" s="363">
        <v>0</v>
      </c>
      <c r="CZ52" s="364">
        <f>DE52+DF52</f>
        <v>0</v>
      </c>
      <c r="DA52" s="432"/>
      <c r="DB52" s="433"/>
      <c r="DC52" s="433"/>
      <c r="DD52" s="433"/>
      <c r="DE52" s="361">
        <f>DA52+DB52+DC52+DD52</f>
        <v>0</v>
      </c>
      <c r="DF52" s="435"/>
      <c r="DG52" s="358" t="s">
        <v>180</v>
      </c>
      <c r="DH52" s="471"/>
      <c r="DT52" s="275">
        <f t="shared" si="69"/>
        <v>0</v>
      </c>
      <c r="DV52" s="307"/>
      <c r="DW52" s="307"/>
      <c r="DX52" s="307"/>
      <c r="DY52" s="307"/>
      <c r="DZ52" s="307"/>
      <c r="EA52" s="308">
        <f t="shared" si="13"/>
        <v>0</v>
      </c>
      <c r="EB52" s="307"/>
      <c r="EC52" s="311"/>
    </row>
    <row r="53" spans="1:140" ht="44.25" customHeight="1" x14ac:dyDescent="0.25">
      <c r="A53" s="963" t="s">
        <v>114</v>
      </c>
      <c r="B53" s="964"/>
      <c r="C53" s="964"/>
      <c r="D53" s="964"/>
      <c r="E53" s="964"/>
      <c r="F53" s="964"/>
      <c r="G53" s="964"/>
      <c r="H53" s="964"/>
      <c r="I53" s="964"/>
      <c r="J53" s="964"/>
      <c r="K53" s="964"/>
      <c r="L53" s="964"/>
      <c r="M53" s="965"/>
      <c r="N53" s="390"/>
      <c r="O53" s="804" t="s">
        <v>182</v>
      </c>
      <c r="P53" s="792"/>
      <c r="Q53" s="792"/>
      <c r="R53" s="792"/>
      <c r="S53" s="792"/>
      <c r="T53" s="792"/>
      <c r="U53" s="792"/>
      <c r="V53" s="792"/>
      <c r="W53" s="792"/>
      <c r="X53" s="793"/>
      <c r="Y53" s="367"/>
      <c r="Z53" s="804" t="s">
        <v>182</v>
      </c>
      <c r="AA53" s="792"/>
      <c r="AB53" s="792"/>
      <c r="AC53" s="792"/>
      <c r="AD53" s="792"/>
      <c r="AE53" s="792"/>
      <c r="AF53" s="792"/>
      <c r="AG53" s="792"/>
      <c r="AH53" s="792"/>
      <c r="AI53" s="793"/>
      <c r="AJ53" s="367"/>
      <c r="AK53" s="804" t="s">
        <v>182</v>
      </c>
      <c r="AL53" s="792"/>
      <c r="AM53" s="792"/>
      <c r="AN53" s="792"/>
      <c r="AO53" s="792"/>
      <c r="AP53" s="792"/>
      <c r="AQ53" s="792"/>
      <c r="AR53" s="792"/>
      <c r="AS53" s="792"/>
      <c r="AT53" s="793"/>
      <c r="AV53" s="804" t="s">
        <v>182</v>
      </c>
      <c r="AW53" s="792"/>
      <c r="AX53" s="792"/>
      <c r="AY53" s="792"/>
      <c r="AZ53" s="792"/>
      <c r="BA53" s="792"/>
      <c r="BB53" s="792"/>
      <c r="BC53" s="792"/>
      <c r="BD53" s="792"/>
      <c r="BE53" s="793"/>
      <c r="BG53" s="804" t="s">
        <v>182</v>
      </c>
      <c r="BH53" s="792"/>
      <c r="BI53" s="792"/>
      <c r="BJ53" s="792"/>
      <c r="BK53" s="792"/>
      <c r="BL53" s="792"/>
      <c r="BM53" s="792"/>
      <c r="BN53" s="792"/>
      <c r="BO53" s="792"/>
      <c r="BP53" s="793"/>
      <c r="BR53" s="804" t="s">
        <v>182</v>
      </c>
      <c r="BS53" s="792"/>
      <c r="BT53" s="792"/>
      <c r="BU53" s="792"/>
      <c r="BV53" s="792"/>
      <c r="BW53" s="792"/>
      <c r="BX53" s="792"/>
      <c r="BY53" s="792"/>
      <c r="BZ53" s="792"/>
      <c r="CA53" s="793"/>
      <c r="CC53" s="804" t="s">
        <v>182</v>
      </c>
      <c r="CD53" s="792"/>
      <c r="CE53" s="792"/>
      <c r="CF53" s="792"/>
      <c r="CG53" s="792"/>
      <c r="CH53" s="792"/>
      <c r="CI53" s="792"/>
      <c r="CJ53" s="792"/>
      <c r="CK53" s="792"/>
      <c r="CL53" s="793"/>
      <c r="CN53" s="804" t="s">
        <v>182</v>
      </c>
      <c r="CO53" s="792"/>
      <c r="CP53" s="792"/>
      <c r="CQ53" s="792"/>
      <c r="CR53" s="792"/>
      <c r="CS53" s="792"/>
      <c r="CT53" s="792"/>
      <c r="CU53" s="792"/>
      <c r="CV53" s="792"/>
      <c r="CW53" s="793"/>
      <c r="CY53" s="804" t="s">
        <v>182</v>
      </c>
      <c r="CZ53" s="792"/>
      <c r="DA53" s="792"/>
      <c r="DB53" s="792"/>
      <c r="DC53" s="792"/>
      <c r="DD53" s="792"/>
      <c r="DE53" s="792"/>
      <c r="DF53" s="792"/>
      <c r="DG53" s="792"/>
      <c r="DH53" s="793"/>
      <c r="DK53" s="275">
        <v>4000</v>
      </c>
      <c r="DL53" s="275">
        <v>4000</v>
      </c>
      <c r="DM53" s="275">
        <v>4000</v>
      </c>
      <c r="DT53" s="275">
        <f t="shared" si="69"/>
        <v>12000</v>
      </c>
      <c r="DV53" s="307">
        <f>DW53+DX53+DY53+DZ53+EB53</f>
        <v>12000</v>
      </c>
      <c r="DW53" s="307">
        <v>0</v>
      </c>
      <c r="DX53" s="307"/>
      <c r="DY53" s="307"/>
      <c r="DZ53" s="307">
        <f>DT53*1</f>
        <v>12000</v>
      </c>
      <c r="EA53" s="307">
        <f>SUM(DW53:DZ53)</f>
        <v>12000</v>
      </c>
      <c r="EB53" s="307"/>
      <c r="EC53" s="311"/>
    </row>
    <row r="54" spans="1:140" ht="47.25" customHeight="1" x14ac:dyDescent="0.25">
      <c r="A54" s="980" t="s">
        <v>481</v>
      </c>
      <c r="B54" s="976" t="s">
        <v>938</v>
      </c>
      <c r="C54" s="972">
        <f t="shared" ref="C54:J54" si="82">O54+Z54+AK54+AV54+BG54+BR54+CC54+CN54+CY54</f>
        <v>16600</v>
      </c>
      <c r="D54" s="977">
        <f t="shared" si="82"/>
        <v>16600</v>
      </c>
      <c r="E54" s="977">
        <f t="shared" si="82"/>
        <v>0</v>
      </c>
      <c r="F54" s="777">
        <f t="shared" si="82"/>
        <v>0</v>
      </c>
      <c r="G54" s="777">
        <f t="shared" si="82"/>
        <v>0</v>
      </c>
      <c r="H54" s="777">
        <f t="shared" si="82"/>
        <v>16600</v>
      </c>
      <c r="I54" s="777">
        <f t="shared" si="82"/>
        <v>16600</v>
      </c>
      <c r="J54" s="777">
        <f t="shared" si="82"/>
        <v>0</v>
      </c>
      <c r="K54" s="336" t="s">
        <v>1000</v>
      </c>
      <c r="L54" s="337">
        <v>1</v>
      </c>
      <c r="M54" s="338">
        <f t="shared" ref="M54:M60" si="83">X54+AI54+AT54+BE54+BP54+CA54+CL54+CW54+DH54</f>
        <v>1</v>
      </c>
      <c r="N54" s="339"/>
      <c r="O54" s="774">
        <v>16600</v>
      </c>
      <c r="P54" s="923">
        <f>U54+V54</f>
        <v>16600</v>
      </c>
      <c r="Q54" s="917"/>
      <c r="R54" s="843"/>
      <c r="S54" s="843"/>
      <c r="T54" s="843">
        <v>16600</v>
      </c>
      <c r="U54" s="776">
        <f>Q54+R54+S54+T54</f>
        <v>16600</v>
      </c>
      <c r="V54" s="852"/>
      <c r="W54" s="636" t="s">
        <v>1000</v>
      </c>
      <c r="X54" s="652">
        <v>1</v>
      </c>
      <c r="Y54" s="339"/>
      <c r="Z54" s="774">
        <v>0</v>
      </c>
      <c r="AA54" s="778">
        <f>AF54+AG54</f>
        <v>0</v>
      </c>
      <c r="AB54" s="816"/>
      <c r="AC54" s="772"/>
      <c r="AD54" s="772"/>
      <c r="AE54" s="772"/>
      <c r="AF54" s="776">
        <f>AB54+AC54+AD54+AE54</f>
        <v>0</v>
      </c>
      <c r="AG54" s="810"/>
      <c r="AH54" s="336" t="s">
        <v>1000</v>
      </c>
      <c r="AI54" s="456"/>
      <c r="AJ54" s="339"/>
      <c r="AK54" s="774">
        <v>0</v>
      </c>
      <c r="AL54" s="778">
        <f>AQ54+AR54</f>
        <v>0</v>
      </c>
      <c r="AM54" s="816"/>
      <c r="AN54" s="772"/>
      <c r="AO54" s="772"/>
      <c r="AP54" s="772"/>
      <c r="AQ54" s="776">
        <f>AM54+AN54+AO54+AP54</f>
        <v>0</v>
      </c>
      <c r="AR54" s="810"/>
      <c r="AS54" s="336" t="s">
        <v>1000</v>
      </c>
      <c r="AT54" s="468"/>
      <c r="AV54" s="774">
        <v>0</v>
      </c>
      <c r="AW54" s="778">
        <f>BB54+BC54</f>
        <v>0</v>
      </c>
      <c r="AX54" s="816"/>
      <c r="AY54" s="772"/>
      <c r="AZ54" s="772"/>
      <c r="BA54" s="772"/>
      <c r="BB54" s="776">
        <f>AX54+AY54+AZ54+BA54</f>
        <v>0</v>
      </c>
      <c r="BC54" s="848"/>
      <c r="BD54" s="336" t="s">
        <v>1000</v>
      </c>
      <c r="BE54" s="468"/>
      <c r="BG54" s="774">
        <v>0</v>
      </c>
      <c r="BH54" s="778">
        <f>BM54+BN54</f>
        <v>0</v>
      </c>
      <c r="BI54" s="816"/>
      <c r="BJ54" s="772"/>
      <c r="BK54" s="772"/>
      <c r="BL54" s="772"/>
      <c r="BM54" s="776">
        <f>BI54+BJ54+BK54+BL54</f>
        <v>0</v>
      </c>
      <c r="BN54" s="810"/>
      <c r="BO54" s="336" t="s">
        <v>1000</v>
      </c>
      <c r="BP54" s="468"/>
      <c r="BR54" s="774">
        <v>0</v>
      </c>
      <c r="BS54" s="778">
        <f>BX54+BY54</f>
        <v>0</v>
      </c>
      <c r="BT54" s="816"/>
      <c r="BU54" s="772"/>
      <c r="BV54" s="772"/>
      <c r="BW54" s="772"/>
      <c r="BX54" s="776">
        <f>BT54+BU54+BV54+BW54</f>
        <v>0</v>
      </c>
      <c r="BY54" s="810"/>
      <c r="BZ54" s="336" t="s">
        <v>1000</v>
      </c>
      <c r="CA54" s="468"/>
      <c r="CC54" s="774">
        <v>0</v>
      </c>
      <c r="CD54" s="778">
        <f>CI54+CJ54</f>
        <v>0</v>
      </c>
      <c r="CE54" s="816"/>
      <c r="CF54" s="772"/>
      <c r="CG54" s="772"/>
      <c r="CH54" s="772"/>
      <c r="CI54" s="776">
        <f>CE54+CF54+CG54+CH54</f>
        <v>0</v>
      </c>
      <c r="CJ54" s="810"/>
      <c r="CK54" s="336" t="s">
        <v>1000</v>
      </c>
      <c r="CL54" s="468"/>
      <c r="CN54" s="774">
        <v>0</v>
      </c>
      <c r="CO54" s="778">
        <f>CT54+CU54</f>
        <v>0</v>
      </c>
      <c r="CP54" s="816"/>
      <c r="CQ54" s="772"/>
      <c r="CR54" s="772"/>
      <c r="CS54" s="772"/>
      <c r="CT54" s="776">
        <f>CP54+CQ54+CR54+CS54</f>
        <v>0</v>
      </c>
      <c r="CU54" s="810"/>
      <c r="CV54" s="336" t="s">
        <v>1000</v>
      </c>
      <c r="CW54" s="468"/>
      <c r="CY54" s="774">
        <v>0</v>
      </c>
      <c r="CZ54" s="778">
        <f>DE54+DF54</f>
        <v>0</v>
      </c>
      <c r="DA54" s="816"/>
      <c r="DB54" s="772"/>
      <c r="DC54" s="772"/>
      <c r="DD54" s="772"/>
      <c r="DE54" s="776">
        <f>DA54+DB54+DC54+DD54</f>
        <v>0</v>
      </c>
      <c r="DF54" s="810"/>
      <c r="DG54" s="336" t="s">
        <v>1000</v>
      </c>
      <c r="DH54" s="468"/>
      <c r="DL54" s="275">
        <v>4500</v>
      </c>
      <c r="DM54" s="275">
        <v>4500</v>
      </c>
      <c r="DT54" s="275">
        <f t="shared" si="69"/>
        <v>9000</v>
      </c>
      <c r="DV54" s="307">
        <f>DW54+DX54+DY54+DZ54+EB54</f>
        <v>9000</v>
      </c>
      <c r="DW54" s="307">
        <v>0</v>
      </c>
      <c r="DX54" s="307"/>
      <c r="DY54" s="307"/>
      <c r="DZ54" s="307">
        <f>DT54*1</f>
        <v>9000</v>
      </c>
      <c r="EA54" s="307">
        <f>SUM(DW54:DZ54)</f>
        <v>9000</v>
      </c>
      <c r="EB54" s="307"/>
      <c r="EC54" s="311"/>
    </row>
    <row r="55" spans="1:140" ht="63.75" customHeight="1" x14ac:dyDescent="0.25">
      <c r="A55" s="980"/>
      <c r="B55" s="976"/>
      <c r="C55" s="972"/>
      <c r="D55" s="977"/>
      <c r="E55" s="977"/>
      <c r="F55" s="780"/>
      <c r="G55" s="780"/>
      <c r="H55" s="780"/>
      <c r="I55" s="780"/>
      <c r="J55" s="780"/>
      <c r="K55" s="343" t="s">
        <v>1001</v>
      </c>
      <c r="L55" s="344">
        <v>1</v>
      </c>
      <c r="M55" s="338">
        <f t="shared" si="83"/>
        <v>1</v>
      </c>
      <c r="N55" s="339"/>
      <c r="O55" s="774"/>
      <c r="P55" s="923"/>
      <c r="Q55" s="917"/>
      <c r="R55" s="843"/>
      <c r="S55" s="843"/>
      <c r="T55" s="843"/>
      <c r="U55" s="776"/>
      <c r="V55" s="852"/>
      <c r="W55" s="635" t="s">
        <v>1001</v>
      </c>
      <c r="X55" s="647">
        <v>1</v>
      </c>
      <c r="Y55" s="339"/>
      <c r="Z55" s="774"/>
      <c r="AA55" s="778"/>
      <c r="AB55" s="816"/>
      <c r="AC55" s="772"/>
      <c r="AD55" s="772"/>
      <c r="AE55" s="772"/>
      <c r="AF55" s="776"/>
      <c r="AG55" s="810"/>
      <c r="AH55" s="343" t="s">
        <v>1001</v>
      </c>
      <c r="AI55" s="459"/>
      <c r="AJ55" s="339"/>
      <c r="AK55" s="774"/>
      <c r="AL55" s="778"/>
      <c r="AM55" s="816"/>
      <c r="AN55" s="772"/>
      <c r="AO55" s="772"/>
      <c r="AP55" s="772"/>
      <c r="AQ55" s="776"/>
      <c r="AR55" s="810"/>
      <c r="AS55" s="343" t="s">
        <v>1001</v>
      </c>
      <c r="AT55" s="470"/>
      <c r="AV55" s="774"/>
      <c r="AW55" s="778"/>
      <c r="AX55" s="816"/>
      <c r="AY55" s="772"/>
      <c r="AZ55" s="772"/>
      <c r="BA55" s="772"/>
      <c r="BB55" s="776"/>
      <c r="BC55" s="810"/>
      <c r="BD55" s="343" t="s">
        <v>1001</v>
      </c>
      <c r="BE55" s="470"/>
      <c r="BG55" s="774"/>
      <c r="BH55" s="778"/>
      <c r="BI55" s="816"/>
      <c r="BJ55" s="772"/>
      <c r="BK55" s="772"/>
      <c r="BL55" s="772"/>
      <c r="BM55" s="776"/>
      <c r="BN55" s="810"/>
      <c r="BO55" s="343" t="s">
        <v>1001</v>
      </c>
      <c r="BP55" s="470"/>
      <c r="BR55" s="774"/>
      <c r="BS55" s="778"/>
      <c r="BT55" s="816"/>
      <c r="BU55" s="772"/>
      <c r="BV55" s="772"/>
      <c r="BW55" s="772"/>
      <c r="BX55" s="776"/>
      <c r="BY55" s="810"/>
      <c r="BZ55" s="343" t="s">
        <v>1001</v>
      </c>
      <c r="CA55" s="470"/>
      <c r="CC55" s="774"/>
      <c r="CD55" s="778"/>
      <c r="CE55" s="816"/>
      <c r="CF55" s="772"/>
      <c r="CG55" s="772"/>
      <c r="CH55" s="772"/>
      <c r="CI55" s="776"/>
      <c r="CJ55" s="810"/>
      <c r="CK55" s="343" t="s">
        <v>1001</v>
      </c>
      <c r="CL55" s="470"/>
      <c r="CN55" s="774"/>
      <c r="CO55" s="778"/>
      <c r="CP55" s="816"/>
      <c r="CQ55" s="772"/>
      <c r="CR55" s="772"/>
      <c r="CS55" s="772"/>
      <c r="CT55" s="776"/>
      <c r="CU55" s="810"/>
      <c r="CV55" s="343" t="s">
        <v>1001</v>
      </c>
      <c r="CW55" s="470"/>
      <c r="CY55" s="774"/>
      <c r="CZ55" s="778"/>
      <c r="DA55" s="816"/>
      <c r="DB55" s="772"/>
      <c r="DC55" s="772"/>
      <c r="DD55" s="772"/>
      <c r="DE55" s="776"/>
      <c r="DF55" s="810"/>
      <c r="DG55" s="343" t="s">
        <v>1001</v>
      </c>
      <c r="DH55" s="470"/>
      <c r="DT55" s="275">
        <f t="shared" si="69"/>
        <v>0</v>
      </c>
      <c r="DV55" s="307"/>
      <c r="DW55" s="307"/>
      <c r="DX55" s="307"/>
      <c r="DY55" s="307"/>
      <c r="DZ55" s="307"/>
      <c r="EA55" s="308">
        <f t="shared" si="13"/>
        <v>0</v>
      </c>
      <c r="EB55" s="307"/>
      <c r="EC55" s="311"/>
    </row>
    <row r="56" spans="1:140" ht="70.5" customHeight="1" x14ac:dyDescent="0.25">
      <c r="A56" s="980"/>
      <c r="B56" s="976"/>
      <c r="C56" s="972"/>
      <c r="D56" s="977"/>
      <c r="E56" s="977"/>
      <c r="F56" s="780"/>
      <c r="G56" s="780"/>
      <c r="H56" s="780"/>
      <c r="I56" s="780"/>
      <c r="J56" s="780"/>
      <c r="K56" s="343" t="s">
        <v>1002</v>
      </c>
      <c r="L56" s="344">
        <v>1</v>
      </c>
      <c r="M56" s="338">
        <f t="shared" si="83"/>
        <v>1</v>
      </c>
      <c r="N56" s="339"/>
      <c r="O56" s="774"/>
      <c r="P56" s="923"/>
      <c r="Q56" s="917"/>
      <c r="R56" s="843"/>
      <c r="S56" s="843"/>
      <c r="T56" s="843"/>
      <c r="U56" s="776"/>
      <c r="V56" s="852"/>
      <c r="W56" s="635" t="s">
        <v>1002</v>
      </c>
      <c r="X56" s="647">
        <v>1</v>
      </c>
      <c r="Y56" s="339"/>
      <c r="Z56" s="774"/>
      <c r="AA56" s="778"/>
      <c r="AB56" s="816"/>
      <c r="AC56" s="772"/>
      <c r="AD56" s="772"/>
      <c r="AE56" s="772"/>
      <c r="AF56" s="776"/>
      <c r="AG56" s="810"/>
      <c r="AH56" s="343" t="s">
        <v>1002</v>
      </c>
      <c r="AI56" s="459"/>
      <c r="AJ56" s="339"/>
      <c r="AK56" s="774"/>
      <c r="AL56" s="778"/>
      <c r="AM56" s="816"/>
      <c r="AN56" s="772"/>
      <c r="AO56" s="772"/>
      <c r="AP56" s="772"/>
      <c r="AQ56" s="776"/>
      <c r="AR56" s="810"/>
      <c r="AS56" s="343" t="s">
        <v>1002</v>
      </c>
      <c r="AT56" s="470"/>
      <c r="AV56" s="774"/>
      <c r="AW56" s="778"/>
      <c r="AX56" s="816"/>
      <c r="AY56" s="772"/>
      <c r="AZ56" s="772"/>
      <c r="BA56" s="772"/>
      <c r="BB56" s="776"/>
      <c r="BC56" s="810"/>
      <c r="BD56" s="343" t="s">
        <v>1002</v>
      </c>
      <c r="BE56" s="470"/>
      <c r="BG56" s="774"/>
      <c r="BH56" s="778"/>
      <c r="BI56" s="816"/>
      <c r="BJ56" s="772"/>
      <c r="BK56" s="772"/>
      <c r="BL56" s="772"/>
      <c r="BM56" s="776"/>
      <c r="BN56" s="810"/>
      <c r="BO56" s="343" t="s">
        <v>1002</v>
      </c>
      <c r="BP56" s="470"/>
      <c r="BR56" s="774"/>
      <c r="BS56" s="778"/>
      <c r="BT56" s="816"/>
      <c r="BU56" s="772"/>
      <c r="BV56" s="772"/>
      <c r="BW56" s="772"/>
      <c r="BX56" s="776"/>
      <c r="BY56" s="810"/>
      <c r="BZ56" s="343" t="s">
        <v>1002</v>
      </c>
      <c r="CA56" s="470"/>
      <c r="CC56" s="774"/>
      <c r="CD56" s="778"/>
      <c r="CE56" s="816"/>
      <c r="CF56" s="772"/>
      <c r="CG56" s="772"/>
      <c r="CH56" s="772"/>
      <c r="CI56" s="776"/>
      <c r="CJ56" s="810"/>
      <c r="CK56" s="343" t="s">
        <v>1002</v>
      </c>
      <c r="CL56" s="470"/>
      <c r="CN56" s="774"/>
      <c r="CO56" s="778"/>
      <c r="CP56" s="816"/>
      <c r="CQ56" s="772"/>
      <c r="CR56" s="772"/>
      <c r="CS56" s="772"/>
      <c r="CT56" s="776"/>
      <c r="CU56" s="810"/>
      <c r="CV56" s="343" t="s">
        <v>1002</v>
      </c>
      <c r="CW56" s="470"/>
      <c r="CY56" s="774"/>
      <c r="CZ56" s="778"/>
      <c r="DA56" s="816"/>
      <c r="DB56" s="772"/>
      <c r="DC56" s="772"/>
      <c r="DD56" s="772"/>
      <c r="DE56" s="776"/>
      <c r="DF56" s="810"/>
      <c r="DG56" s="343" t="s">
        <v>1002</v>
      </c>
      <c r="DH56" s="470"/>
      <c r="DK56" s="295"/>
      <c r="DL56" s="295"/>
      <c r="DM56" s="295"/>
      <c r="DN56" s="295"/>
      <c r="DO56" s="295"/>
      <c r="DP56" s="295"/>
      <c r="DQ56" s="295"/>
      <c r="DR56" s="295"/>
      <c r="DS56" s="295"/>
      <c r="DT56" s="275">
        <f t="shared" si="69"/>
        <v>0</v>
      </c>
      <c r="DU56" s="296"/>
      <c r="DV56" s="295"/>
      <c r="DW56" s="295"/>
      <c r="DX56" s="295"/>
      <c r="DY56" s="295"/>
      <c r="DZ56" s="295"/>
      <c r="EA56" s="308">
        <f t="shared" si="13"/>
        <v>0</v>
      </c>
      <c r="EB56" s="295"/>
      <c r="EC56" s="290" t="s">
        <v>239</v>
      </c>
      <c r="ED56" s="290">
        <f>SUM(DV58:DV66)</f>
        <v>13000</v>
      </c>
      <c r="EE56" s="290">
        <f t="shared" ref="EE56:EJ56" si="84">SUM(DW58:DW66)</f>
        <v>0</v>
      </c>
      <c r="EF56" s="290">
        <f t="shared" si="84"/>
        <v>5500</v>
      </c>
      <c r="EG56" s="290">
        <f t="shared" si="84"/>
        <v>0</v>
      </c>
      <c r="EH56" s="290">
        <f t="shared" si="84"/>
        <v>4550</v>
      </c>
      <c r="EI56" s="290">
        <f t="shared" si="84"/>
        <v>10050</v>
      </c>
      <c r="EJ56" s="290">
        <f t="shared" si="84"/>
        <v>2950</v>
      </c>
    </row>
    <row r="57" spans="1:140" ht="60.75" customHeight="1" x14ac:dyDescent="0.25">
      <c r="A57" s="981"/>
      <c r="B57" s="938"/>
      <c r="C57" s="912"/>
      <c r="D57" s="978"/>
      <c r="E57" s="978"/>
      <c r="F57" s="780"/>
      <c r="G57" s="780"/>
      <c r="H57" s="780"/>
      <c r="I57" s="780"/>
      <c r="J57" s="780"/>
      <c r="K57" s="343" t="s">
        <v>1003</v>
      </c>
      <c r="L57" s="344">
        <v>1</v>
      </c>
      <c r="M57" s="338">
        <f t="shared" si="83"/>
        <v>1</v>
      </c>
      <c r="N57" s="339"/>
      <c r="O57" s="807"/>
      <c r="P57" s="924"/>
      <c r="Q57" s="836"/>
      <c r="R57" s="838"/>
      <c r="S57" s="838"/>
      <c r="T57" s="838"/>
      <c r="U57" s="777"/>
      <c r="V57" s="876"/>
      <c r="W57" s="635" t="s">
        <v>1003</v>
      </c>
      <c r="X57" s="647">
        <v>1</v>
      </c>
      <c r="Y57" s="339"/>
      <c r="Z57" s="807"/>
      <c r="AA57" s="779"/>
      <c r="AB57" s="817"/>
      <c r="AC57" s="802"/>
      <c r="AD57" s="802"/>
      <c r="AE57" s="802"/>
      <c r="AF57" s="777"/>
      <c r="AG57" s="811"/>
      <c r="AH57" s="343" t="s">
        <v>1003</v>
      </c>
      <c r="AI57" s="459"/>
      <c r="AJ57" s="339"/>
      <c r="AK57" s="807"/>
      <c r="AL57" s="779"/>
      <c r="AM57" s="817"/>
      <c r="AN57" s="802"/>
      <c r="AO57" s="802"/>
      <c r="AP57" s="802"/>
      <c r="AQ57" s="777"/>
      <c r="AR57" s="811"/>
      <c r="AS57" s="343" t="s">
        <v>1003</v>
      </c>
      <c r="AT57" s="470"/>
      <c r="AV57" s="807"/>
      <c r="AW57" s="779"/>
      <c r="AX57" s="817"/>
      <c r="AY57" s="802"/>
      <c r="AZ57" s="802"/>
      <c r="BA57" s="802"/>
      <c r="BB57" s="777"/>
      <c r="BC57" s="811"/>
      <c r="BD57" s="343" t="s">
        <v>1003</v>
      </c>
      <c r="BE57" s="470"/>
      <c r="BG57" s="807"/>
      <c r="BH57" s="779"/>
      <c r="BI57" s="817"/>
      <c r="BJ57" s="802"/>
      <c r="BK57" s="802"/>
      <c r="BL57" s="802"/>
      <c r="BM57" s="777"/>
      <c r="BN57" s="811"/>
      <c r="BO57" s="343" t="s">
        <v>1003</v>
      </c>
      <c r="BP57" s="470"/>
      <c r="BR57" s="807"/>
      <c r="BS57" s="779"/>
      <c r="BT57" s="817"/>
      <c r="BU57" s="802"/>
      <c r="BV57" s="802"/>
      <c r="BW57" s="802"/>
      <c r="BX57" s="777"/>
      <c r="BY57" s="811"/>
      <c r="BZ57" s="343" t="s">
        <v>1003</v>
      </c>
      <c r="CA57" s="470"/>
      <c r="CC57" s="807"/>
      <c r="CD57" s="779"/>
      <c r="CE57" s="817"/>
      <c r="CF57" s="802"/>
      <c r="CG57" s="802"/>
      <c r="CH57" s="802"/>
      <c r="CI57" s="777"/>
      <c r="CJ57" s="811"/>
      <c r="CK57" s="343" t="s">
        <v>1003</v>
      </c>
      <c r="CL57" s="470"/>
      <c r="CN57" s="807"/>
      <c r="CO57" s="779"/>
      <c r="CP57" s="817"/>
      <c r="CQ57" s="802"/>
      <c r="CR57" s="802"/>
      <c r="CS57" s="802"/>
      <c r="CT57" s="777"/>
      <c r="CU57" s="811"/>
      <c r="CV57" s="343" t="s">
        <v>1003</v>
      </c>
      <c r="CW57" s="470"/>
      <c r="CY57" s="807"/>
      <c r="CZ57" s="779"/>
      <c r="DA57" s="817"/>
      <c r="DB57" s="802"/>
      <c r="DC57" s="802"/>
      <c r="DD57" s="802"/>
      <c r="DE57" s="777"/>
      <c r="DF57" s="811"/>
      <c r="DG57" s="343" t="s">
        <v>1003</v>
      </c>
      <c r="DH57" s="470"/>
      <c r="DK57" s="295"/>
      <c r="DL57" s="295"/>
      <c r="DM57" s="295"/>
      <c r="DN57" s="295"/>
      <c r="DO57" s="295"/>
      <c r="DP57" s="295"/>
      <c r="DQ57" s="295"/>
      <c r="DR57" s="295"/>
      <c r="DS57" s="295"/>
      <c r="DT57" s="275">
        <f t="shared" si="69"/>
        <v>0</v>
      </c>
      <c r="DU57" s="296"/>
      <c r="DV57" s="295"/>
      <c r="DW57" s="295"/>
      <c r="DX57" s="295"/>
      <c r="DY57" s="295"/>
      <c r="DZ57" s="295"/>
      <c r="EA57" s="308">
        <f t="shared" si="13"/>
        <v>0</v>
      </c>
      <c r="EB57" s="295"/>
      <c r="EC57" s="356"/>
      <c r="ED57" s="296"/>
      <c r="EE57" s="296"/>
      <c r="EF57" s="296"/>
      <c r="EG57" s="296"/>
      <c r="EH57" s="296"/>
      <c r="EI57" s="296"/>
      <c r="EJ57" s="296"/>
    </row>
    <row r="58" spans="1:140" ht="111" customHeight="1" x14ac:dyDescent="0.25">
      <c r="A58" s="343" t="s">
        <v>1004</v>
      </c>
      <c r="B58" s="603" t="s">
        <v>680</v>
      </c>
      <c r="C58" s="347">
        <f>O58+Z58+AK58+AV58+BG58+BR58+CC58+CN58+CY58</f>
        <v>12000</v>
      </c>
      <c r="D58" s="348">
        <f>P58+AA58+AL58+AW58+BH58+BS58+CD58+CO58+CZ58</f>
        <v>0</v>
      </c>
      <c r="E58" s="348">
        <f>Q58+AB58+AM58+AX58+BI58+BT58+CE58+CP58+DA58</f>
        <v>0</v>
      </c>
      <c r="F58" s="349">
        <f>R58+AC58+AN58+AY58+BJ58+BU58+CF58+CQ58+DB58</f>
        <v>0</v>
      </c>
      <c r="G58" s="349">
        <f>S58+AD58+AO58+AZ58+BK58+BV58+CG58+CR58+DC58</f>
        <v>0</v>
      </c>
      <c r="H58" s="349">
        <f t="shared" ref="H58:J59" si="85">T58+AE58+AP58+BA58+BL58+BW58+CH58+CS58+DD58</f>
        <v>0</v>
      </c>
      <c r="I58" s="349">
        <f t="shared" si="85"/>
        <v>0</v>
      </c>
      <c r="J58" s="377">
        <f t="shared" si="85"/>
        <v>0</v>
      </c>
      <c r="K58" s="343" t="s">
        <v>1005</v>
      </c>
      <c r="L58" s="344">
        <v>3</v>
      </c>
      <c r="M58" s="338">
        <f t="shared" si="83"/>
        <v>1</v>
      </c>
      <c r="N58" s="339"/>
      <c r="O58" s="634">
        <v>4000</v>
      </c>
      <c r="P58" s="375">
        <f>U58+V58</f>
        <v>0</v>
      </c>
      <c r="Q58" s="352"/>
      <c r="R58" s="353"/>
      <c r="S58" s="353"/>
      <c r="T58" s="353">
        <v>0</v>
      </c>
      <c r="U58" s="349">
        <f>Q58+R58+S58+T58</f>
        <v>0</v>
      </c>
      <c r="V58" s="354"/>
      <c r="W58" s="635" t="s">
        <v>1005</v>
      </c>
      <c r="X58" s="647">
        <v>1</v>
      </c>
      <c r="Y58" s="339"/>
      <c r="Z58" s="350">
        <v>4000</v>
      </c>
      <c r="AA58" s="351">
        <f>AF58+AG58</f>
        <v>0</v>
      </c>
      <c r="AB58" s="430"/>
      <c r="AC58" s="431"/>
      <c r="AD58" s="431"/>
      <c r="AE58" s="431"/>
      <c r="AF58" s="349">
        <f>AB58+AC58+AD58+AE58</f>
        <v>0</v>
      </c>
      <c r="AG58" s="434"/>
      <c r="AH58" s="343" t="s">
        <v>1005</v>
      </c>
      <c r="AI58" s="459"/>
      <c r="AJ58" s="339"/>
      <c r="AK58" s="350">
        <v>4000</v>
      </c>
      <c r="AL58" s="351">
        <f>AQ58+AR58</f>
        <v>0</v>
      </c>
      <c r="AM58" s="430"/>
      <c r="AN58" s="431"/>
      <c r="AO58" s="431"/>
      <c r="AP58" s="431"/>
      <c r="AQ58" s="349">
        <f>AM58+AN58+AO58+AP58</f>
        <v>0</v>
      </c>
      <c r="AR58" s="434"/>
      <c r="AS58" s="343" t="s">
        <v>1005</v>
      </c>
      <c r="AT58" s="470"/>
      <c r="AV58" s="350">
        <v>0</v>
      </c>
      <c r="AW58" s="351">
        <f>BB58+BC58</f>
        <v>0</v>
      </c>
      <c r="AX58" s="430"/>
      <c r="AY58" s="431"/>
      <c r="AZ58" s="431"/>
      <c r="BA58" s="431"/>
      <c r="BB58" s="349">
        <f>AX58+AY58+AZ58+BA58</f>
        <v>0</v>
      </c>
      <c r="BC58" s="434"/>
      <c r="BD58" s="343" t="s">
        <v>1005</v>
      </c>
      <c r="BE58" s="470"/>
      <c r="BG58" s="350">
        <v>0</v>
      </c>
      <c r="BH58" s="351">
        <f>BM58+BN58</f>
        <v>0</v>
      </c>
      <c r="BI58" s="430"/>
      <c r="BJ58" s="431"/>
      <c r="BK58" s="431"/>
      <c r="BL58" s="431"/>
      <c r="BM58" s="349">
        <f>BI58+BJ58+BK58+BL58</f>
        <v>0</v>
      </c>
      <c r="BN58" s="434"/>
      <c r="BO58" s="343" t="s">
        <v>1005</v>
      </c>
      <c r="BP58" s="470"/>
      <c r="BR58" s="350">
        <v>0</v>
      </c>
      <c r="BS58" s="351">
        <f>BX58+BY58</f>
        <v>0</v>
      </c>
      <c r="BT58" s="430"/>
      <c r="BU58" s="431"/>
      <c r="BV58" s="431"/>
      <c r="BW58" s="431"/>
      <c r="BX58" s="349">
        <f>BT58+BU58+BV58+BW58</f>
        <v>0</v>
      </c>
      <c r="BY58" s="434"/>
      <c r="BZ58" s="343" t="s">
        <v>1005</v>
      </c>
      <c r="CA58" s="470"/>
      <c r="CC58" s="350">
        <v>0</v>
      </c>
      <c r="CD58" s="351">
        <f>CI58+CJ58</f>
        <v>0</v>
      </c>
      <c r="CE58" s="430"/>
      <c r="CF58" s="431"/>
      <c r="CG58" s="431"/>
      <c r="CH58" s="431"/>
      <c r="CI58" s="349">
        <f>CE58+CF58+CG58+CH58</f>
        <v>0</v>
      </c>
      <c r="CJ58" s="434"/>
      <c r="CK58" s="343" t="s">
        <v>1005</v>
      </c>
      <c r="CL58" s="470"/>
      <c r="CN58" s="350">
        <v>0</v>
      </c>
      <c r="CO58" s="351">
        <f>CT58+CU58</f>
        <v>0</v>
      </c>
      <c r="CP58" s="430"/>
      <c r="CQ58" s="431"/>
      <c r="CR58" s="431"/>
      <c r="CS58" s="431"/>
      <c r="CT58" s="349">
        <f>CP58+CQ58+CR58+CS58</f>
        <v>0</v>
      </c>
      <c r="CU58" s="434"/>
      <c r="CV58" s="343" t="s">
        <v>1005</v>
      </c>
      <c r="CW58" s="470"/>
      <c r="CY58" s="350">
        <v>0</v>
      </c>
      <c r="CZ58" s="351">
        <f>DE58+DF58</f>
        <v>0</v>
      </c>
      <c r="DA58" s="430"/>
      <c r="DB58" s="431"/>
      <c r="DC58" s="431"/>
      <c r="DD58" s="431"/>
      <c r="DE58" s="349">
        <f>DA58+DB58+DC58+DD58</f>
        <v>0</v>
      </c>
      <c r="DF58" s="434"/>
      <c r="DG58" s="343" t="s">
        <v>1005</v>
      </c>
      <c r="DH58" s="470"/>
      <c r="DL58" s="275">
        <v>500</v>
      </c>
      <c r="DM58" s="275">
        <v>500</v>
      </c>
      <c r="DT58" s="275">
        <f t="shared" si="69"/>
        <v>1000</v>
      </c>
      <c r="DV58" s="307">
        <f>DW58+DX58+DY58+DZ58+EB58</f>
        <v>1000</v>
      </c>
      <c r="DW58" s="307">
        <v>0</v>
      </c>
      <c r="DX58" s="307"/>
      <c r="DY58" s="307"/>
      <c r="DZ58" s="307">
        <f>DT58*1</f>
        <v>1000</v>
      </c>
      <c r="EA58" s="307">
        <f t="shared" si="13"/>
        <v>1000</v>
      </c>
      <c r="EB58" s="307"/>
      <c r="EC58" s="311"/>
    </row>
    <row r="59" spans="1:140" ht="59.25" customHeight="1" x14ac:dyDescent="0.25">
      <c r="A59" s="914" t="s">
        <v>253</v>
      </c>
      <c r="B59" s="973" t="s">
        <v>680</v>
      </c>
      <c r="C59" s="912">
        <f>O59+Z59+AK59+AW59+BG59+BR59+CC59+CN59+CY59</f>
        <v>9000</v>
      </c>
      <c r="D59" s="908">
        <f>P59+AA59+AL59+AW59+BH59+BS59+CD59+CO59+CZ59</f>
        <v>0</v>
      </c>
      <c r="E59" s="908">
        <f>Q59+AB59+AM59+AX59+BI59+BT59+CE59+CP59+DA59</f>
        <v>0</v>
      </c>
      <c r="F59" s="776">
        <f>R59+AC59+AN59+AY59+BJ59+BU59+CF59+CQ59+DB59</f>
        <v>0</v>
      </c>
      <c r="G59" s="777">
        <f>S59+AD59+AO59+AZ59+BK59+BV59+CG59+CR59+DC59</f>
        <v>0</v>
      </c>
      <c r="H59" s="777">
        <f t="shared" si="85"/>
        <v>0</v>
      </c>
      <c r="I59" s="777">
        <f t="shared" si="85"/>
        <v>0</v>
      </c>
      <c r="J59" s="777">
        <f t="shared" si="85"/>
        <v>0</v>
      </c>
      <c r="K59" s="343" t="s">
        <v>1006</v>
      </c>
      <c r="L59" s="344">
        <v>4</v>
      </c>
      <c r="M59" s="338">
        <f t="shared" si="83"/>
        <v>0</v>
      </c>
      <c r="N59" s="339"/>
      <c r="O59" s="814">
        <v>0</v>
      </c>
      <c r="P59" s="849">
        <f>U59+V59</f>
        <v>0</v>
      </c>
      <c r="Q59" s="916"/>
      <c r="R59" s="842"/>
      <c r="S59" s="842"/>
      <c r="T59" s="842"/>
      <c r="U59" s="780">
        <f>Q59+R59+S59+T59</f>
        <v>0</v>
      </c>
      <c r="V59" s="844"/>
      <c r="W59" s="635" t="s">
        <v>1006</v>
      </c>
      <c r="X59" s="647"/>
      <c r="Y59" s="339"/>
      <c r="Z59" s="814">
        <v>4500</v>
      </c>
      <c r="AA59" s="796">
        <f>AF59+AG59</f>
        <v>0</v>
      </c>
      <c r="AB59" s="800"/>
      <c r="AC59" s="782"/>
      <c r="AD59" s="782"/>
      <c r="AE59" s="782"/>
      <c r="AF59" s="780">
        <f>AB59+AC59+AD59+AE59</f>
        <v>0</v>
      </c>
      <c r="AG59" s="812"/>
      <c r="AH59" s="343" t="s">
        <v>1006</v>
      </c>
      <c r="AI59" s="459"/>
      <c r="AJ59" s="339"/>
      <c r="AK59" s="814">
        <v>4500</v>
      </c>
      <c r="AL59" s="796">
        <f>AQ59+AR59</f>
        <v>0</v>
      </c>
      <c r="AM59" s="800"/>
      <c r="AN59" s="782"/>
      <c r="AO59" s="782"/>
      <c r="AP59" s="782"/>
      <c r="AQ59" s="780">
        <f>AM59+AN59+AO59+AP59</f>
        <v>0</v>
      </c>
      <c r="AR59" s="812"/>
      <c r="AS59" s="343" t="s">
        <v>1006</v>
      </c>
      <c r="AT59" s="470"/>
      <c r="AV59" s="814">
        <v>0</v>
      </c>
      <c r="AW59" s="796">
        <f>BB59+BC59</f>
        <v>0</v>
      </c>
      <c r="AX59" s="800"/>
      <c r="AY59" s="782"/>
      <c r="AZ59" s="782"/>
      <c r="BA59" s="782"/>
      <c r="BB59" s="780">
        <f>AX59+AY59+AZ59+BA59</f>
        <v>0</v>
      </c>
      <c r="BC59" s="812"/>
      <c r="BD59" s="343" t="s">
        <v>1006</v>
      </c>
      <c r="BE59" s="470"/>
      <c r="BG59" s="814">
        <v>0</v>
      </c>
      <c r="BH59" s="796">
        <f>BM59+BN59</f>
        <v>0</v>
      </c>
      <c r="BI59" s="800"/>
      <c r="BJ59" s="782"/>
      <c r="BK59" s="782"/>
      <c r="BL59" s="782"/>
      <c r="BM59" s="780">
        <f>BI59+BJ59+BK59+BL59</f>
        <v>0</v>
      </c>
      <c r="BN59" s="812"/>
      <c r="BO59" s="343" t="s">
        <v>1006</v>
      </c>
      <c r="BP59" s="470"/>
      <c r="BR59" s="814">
        <v>0</v>
      </c>
      <c r="BS59" s="796">
        <f>BX59+BY59</f>
        <v>0</v>
      </c>
      <c r="BT59" s="800"/>
      <c r="BU59" s="782"/>
      <c r="BV59" s="782"/>
      <c r="BW59" s="782"/>
      <c r="BX59" s="780">
        <f>BT59+BU59+BV59+BW59</f>
        <v>0</v>
      </c>
      <c r="BY59" s="812"/>
      <c r="BZ59" s="343" t="s">
        <v>1006</v>
      </c>
      <c r="CA59" s="470"/>
      <c r="CC59" s="814">
        <v>0</v>
      </c>
      <c r="CD59" s="796">
        <f>CI59+CJ59</f>
        <v>0</v>
      </c>
      <c r="CE59" s="800"/>
      <c r="CF59" s="782"/>
      <c r="CG59" s="782"/>
      <c r="CH59" s="782"/>
      <c r="CI59" s="780">
        <f>CE59+CF59+CG59+CH59</f>
        <v>0</v>
      </c>
      <c r="CJ59" s="812"/>
      <c r="CK59" s="343" t="s">
        <v>1006</v>
      </c>
      <c r="CL59" s="470"/>
      <c r="CN59" s="814">
        <v>0</v>
      </c>
      <c r="CO59" s="796">
        <f>CT59+CU59</f>
        <v>0</v>
      </c>
      <c r="CP59" s="800"/>
      <c r="CQ59" s="782"/>
      <c r="CR59" s="782"/>
      <c r="CS59" s="782"/>
      <c r="CT59" s="780">
        <f>CP59+CQ59+CR59+CS59</f>
        <v>0</v>
      </c>
      <c r="CU59" s="812"/>
      <c r="CV59" s="343" t="s">
        <v>1006</v>
      </c>
      <c r="CW59" s="470"/>
      <c r="CY59" s="814">
        <v>0</v>
      </c>
      <c r="CZ59" s="796">
        <f>DE59+DF59</f>
        <v>0</v>
      </c>
      <c r="DA59" s="800"/>
      <c r="DB59" s="782"/>
      <c r="DC59" s="782"/>
      <c r="DD59" s="782"/>
      <c r="DE59" s="780">
        <f>DA59+DB59+DC59+DD59</f>
        <v>0</v>
      </c>
      <c r="DF59" s="812"/>
      <c r="DG59" s="343" t="s">
        <v>1006</v>
      </c>
      <c r="DH59" s="470"/>
      <c r="DM59" s="275">
        <v>1000</v>
      </c>
      <c r="DT59" s="275">
        <f t="shared" si="69"/>
        <v>1000</v>
      </c>
      <c r="DV59" s="307">
        <f>DW59+DX59+DY59+DZ59+EB59</f>
        <v>1000</v>
      </c>
      <c r="DW59" s="307">
        <v>0</v>
      </c>
      <c r="DX59" s="307"/>
      <c r="DY59" s="307"/>
      <c r="DZ59" s="307">
        <f>DT59*1</f>
        <v>1000</v>
      </c>
      <c r="EA59" s="307">
        <f t="shared" si="13"/>
        <v>1000</v>
      </c>
      <c r="EB59" s="307"/>
      <c r="EC59" s="311"/>
    </row>
    <row r="60" spans="1:140" ht="118.5" customHeight="1" thickBot="1" x14ac:dyDescent="0.3">
      <c r="A60" s="966"/>
      <c r="B60" s="974"/>
      <c r="C60" s="913"/>
      <c r="D60" s="909"/>
      <c r="E60" s="909"/>
      <c r="F60" s="777"/>
      <c r="G60" s="820"/>
      <c r="H60" s="820"/>
      <c r="I60" s="820"/>
      <c r="J60" s="820"/>
      <c r="K60" s="381" t="s">
        <v>489</v>
      </c>
      <c r="L60" s="382">
        <v>2</v>
      </c>
      <c r="M60" s="338">
        <f t="shared" si="83"/>
        <v>0</v>
      </c>
      <c r="N60" s="339"/>
      <c r="O60" s="815"/>
      <c r="P60" s="849"/>
      <c r="Q60" s="921"/>
      <c r="R60" s="910"/>
      <c r="S60" s="910"/>
      <c r="T60" s="910"/>
      <c r="U60" s="780"/>
      <c r="V60" s="845"/>
      <c r="W60" s="358" t="s">
        <v>489</v>
      </c>
      <c r="X60" s="649"/>
      <c r="Y60" s="339"/>
      <c r="Z60" s="815"/>
      <c r="AA60" s="796"/>
      <c r="AB60" s="801"/>
      <c r="AC60" s="783"/>
      <c r="AD60" s="783"/>
      <c r="AE60" s="783"/>
      <c r="AF60" s="780"/>
      <c r="AG60" s="813"/>
      <c r="AH60" s="381" t="s">
        <v>489</v>
      </c>
      <c r="AI60" s="457"/>
      <c r="AJ60" s="339"/>
      <c r="AK60" s="815"/>
      <c r="AL60" s="796"/>
      <c r="AM60" s="801"/>
      <c r="AN60" s="783"/>
      <c r="AO60" s="783"/>
      <c r="AP60" s="783"/>
      <c r="AQ60" s="780"/>
      <c r="AR60" s="813"/>
      <c r="AS60" s="381" t="s">
        <v>489</v>
      </c>
      <c r="AT60" s="469"/>
      <c r="AV60" s="815"/>
      <c r="AW60" s="796"/>
      <c r="AX60" s="801"/>
      <c r="AY60" s="783"/>
      <c r="AZ60" s="783"/>
      <c r="BA60" s="783"/>
      <c r="BB60" s="780"/>
      <c r="BC60" s="813"/>
      <c r="BD60" s="381" t="s">
        <v>489</v>
      </c>
      <c r="BE60" s="469"/>
      <c r="BG60" s="815"/>
      <c r="BH60" s="796"/>
      <c r="BI60" s="801"/>
      <c r="BJ60" s="783"/>
      <c r="BK60" s="783"/>
      <c r="BL60" s="783"/>
      <c r="BM60" s="780"/>
      <c r="BN60" s="813"/>
      <c r="BO60" s="381" t="s">
        <v>489</v>
      </c>
      <c r="BP60" s="469"/>
      <c r="BR60" s="815"/>
      <c r="BS60" s="796"/>
      <c r="BT60" s="801"/>
      <c r="BU60" s="783"/>
      <c r="BV60" s="783"/>
      <c r="BW60" s="783"/>
      <c r="BX60" s="780"/>
      <c r="BY60" s="813"/>
      <c r="BZ60" s="381" t="s">
        <v>489</v>
      </c>
      <c r="CA60" s="469"/>
      <c r="CC60" s="815"/>
      <c r="CD60" s="796"/>
      <c r="CE60" s="801"/>
      <c r="CF60" s="783"/>
      <c r="CG60" s="783"/>
      <c r="CH60" s="783"/>
      <c r="CI60" s="780"/>
      <c r="CJ60" s="813"/>
      <c r="CK60" s="381" t="s">
        <v>489</v>
      </c>
      <c r="CL60" s="469"/>
      <c r="CN60" s="815"/>
      <c r="CO60" s="796"/>
      <c r="CP60" s="801"/>
      <c r="CQ60" s="783"/>
      <c r="CR60" s="783"/>
      <c r="CS60" s="783"/>
      <c r="CT60" s="780"/>
      <c r="CU60" s="813"/>
      <c r="CV60" s="381" t="s">
        <v>489</v>
      </c>
      <c r="CW60" s="469"/>
      <c r="CY60" s="815"/>
      <c r="CZ60" s="796"/>
      <c r="DA60" s="801"/>
      <c r="DB60" s="783"/>
      <c r="DC60" s="783"/>
      <c r="DD60" s="783"/>
      <c r="DE60" s="780"/>
      <c r="DF60" s="813"/>
      <c r="DG60" s="381" t="s">
        <v>489</v>
      </c>
      <c r="DH60" s="469"/>
      <c r="DT60" s="275">
        <f t="shared" si="69"/>
        <v>0</v>
      </c>
      <c r="DV60" s="307"/>
      <c r="DW60" s="307"/>
      <c r="DX60" s="307"/>
      <c r="DY60" s="307"/>
      <c r="DZ60" s="307"/>
      <c r="EA60" s="308">
        <f t="shared" si="13"/>
        <v>0</v>
      </c>
      <c r="EB60" s="307"/>
      <c r="EC60" s="311"/>
    </row>
    <row r="61" spans="1:140" s="335" customFormat="1" ht="49.5" customHeight="1" thickBot="1" x14ac:dyDescent="0.3">
      <c r="A61" s="967" t="s">
        <v>115</v>
      </c>
      <c r="B61" s="968"/>
      <c r="C61" s="969"/>
      <c r="D61" s="969"/>
      <c r="E61" s="969"/>
      <c r="F61" s="969"/>
      <c r="G61" s="969"/>
      <c r="H61" s="969"/>
      <c r="I61" s="969"/>
      <c r="J61" s="969"/>
      <c r="K61" s="970"/>
      <c r="L61" s="970"/>
      <c r="M61" s="971"/>
      <c r="N61" s="309"/>
      <c r="O61" s="788" t="s">
        <v>1007</v>
      </c>
      <c r="P61" s="789"/>
      <c r="Q61" s="789"/>
      <c r="R61" s="789"/>
      <c r="S61" s="789"/>
      <c r="T61" s="789"/>
      <c r="U61" s="789"/>
      <c r="V61" s="789"/>
      <c r="W61" s="789"/>
      <c r="X61" s="790"/>
      <c r="Y61" s="367"/>
      <c r="Z61" s="1006" t="s">
        <v>1007</v>
      </c>
      <c r="AA61" s="1007"/>
      <c r="AB61" s="1007"/>
      <c r="AC61" s="1007"/>
      <c r="AD61" s="1007"/>
      <c r="AE61" s="1007"/>
      <c r="AF61" s="1007"/>
      <c r="AG61" s="1007"/>
      <c r="AH61" s="789"/>
      <c r="AI61" s="790"/>
      <c r="AJ61" s="367"/>
      <c r="AK61" s="788" t="s">
        <v>1007</v>
      </c>
      <c r="AL61" s="789"/>
      <c r="AM61" s="789"/>
      <c r="AN61" s="789"/>
      <c r="AO61" s="789"/>
      <c r="AP61" s="789"/>
      <c r="AQ61" s="789"/>
      <c r="AR61" s="789"/>
      <c r="AS61" s="789"/>
      <c r="AT61" s="790"/>
      <c r="AV61" s="788" t="s">
        <v>1007</v>
      </c>
      <c r="AW61" s="789"/>
      <c r="AX61" s="789"/>
      <c r="AY61" s="789"/>
      <c r="AZ61" s="789"/>
      <c r="BA61" s="789"/>
      <c r="BB61" s="789"/>
      <c r="BC61" s="789"/>
      <c r="BD61" s="789"/>
      <c r="BE61" s="790"/>
      <c r="BG61" s="788" t="s">
        <v>1007</v>
      </c>
      <c r="BH61" s="789"/>
      <c r="BI61" s="789"/>
      <c r="BJ61" s="789"/>
      <c r="BK61" s="789"/>
      <c r="BL61" s="789"/>
      <c r="BM61" s="789"/>
      <c r="BN61" s="789"/>
      <c r="BO61" s="789"/>
      <c r="BP61" s="790"/>
      <c r="BR61" s="788" t="s">
        <v>1007</v>
      </c>
      <c r="BS61" s="789"/>
      <c r="BT61" s="789"/>
      <c r="BU61" s="789"/>
      <c r="BV61" s="789"/>
      <c r="BW61" s="789"/>
      <c r="BX61" s="789"/>
      <c r="BY61" s="789"/>
      <c r="BZ61" s="789"/>
      <c r="CA61" s="790"/>
      <c r="CC61" s="788" t="s">
        <v>1007</v>
      </c>
      <c r="CD61" s="789"/>
      <c r="CE61" s="789"/>
      <c r="CF61" s="789"/>
      <c r="CG61" s="789"/>
      <c r="CH61" s="789"/>
      <c r="CI61" s="789"/>
      <c r="CJ61" s="789"/>
      <c r="CK61" s="789"/>
      <c r="CL61" s="790"/>
      <c r="CN61" s="788" t="s">
        <v>1007</v>
      </c>
      <c r="CO61" s="789"/>
      <c r="CP61" s="789"/>
      <c r="CQ61" s="789"/>
      <c r="CR61" s="789"/>
      <c r="CS61" s="789"/>
      <c r="CT61" s="789"/>
      <c r="CU61" s="789"/>
      <c r="CV61" s="789"/>
      <c r="CW61" s="790"/>
      <c r="CY61" s="788" t="s">
        <v>1007</v>
      </c>
      <c r="CZ61" s="789"/>
      <c r="DA61" s="789"/>
      <c r="DB61" s="789"/>
      <c r="DC61" s="789"/>
      <c r="DD61" s="789"/>
      <c r="DE61" s="789"/>
      <c r="DF61" s="789"/>
      <c r="DG61" s="789"/>
      <c r="DH61" s="790"/>
      <c r="DK61" s="295"/>
      <c r="DL61" s="295"/>
      <c r="DM61" s="295"/>
      <c r="DN61" s="295"/>
      <c r="DO61" s="295"/>
      <c r="DP61" s="295"/>
      <c r="DQ61" s="295"/>
      <c r="DR61" s="295"/>
      <c r="DS61" s="295"/>
      <c r="DT61" s="275">
        <f t="shared" si="69"/>
        <v>0</v>
      </c>
      <c r="DU61" s="296"/>
      <c r="DV61" s="295"/>
      <c r="DW61" s="295"/>
      <c r="DX61" s="295"/>
      <c r="DY61" s="295"/>
      <c r="DZ61" s="295"/>
      <c r="EA61" s="308">
        <f t="shared" si="13"/>
        <v>0</v>
      </c>
      <c r="EB61" s="295"/>
      <c r="EC61" s="356"/>
      <c r="ED61" s="296"/>
      <c r="EE61" s="296"/>
      <c r="EF61" s="296"/>
      <c r="EG61" s="296"/>
      <c r="EH61" s="296"/>
      <c r="EI61" s="296"/>
      <c r="EJ61" s="296"/>
    </row>
    <row r="62" spans="1:140" s="386" customFormat="1" ht="30.75" customHeight="1" thickBot="1" x14ac:dyDescent="0.3">
      <c r="A62" s="312" t="s">
        <v>8</v>
      </c>
      <c r="B62" s="313"/>
      <c r="C62" s="314">
        <f>SUM(C64:C71)</f>
        <v>13000</v>
      </c>
      <c r="D62" s="315">
        <f>SUM(D64:D71)</f>
        <v>0</v>
      </c>
      <c r="E62" s="315">
        <f t="shared" ref="E62:J62" si="86">SUM(E64:E71)</f>
        <v>0</v>
      </c>
      <c r="F62" s="315">
        <f t="shared" si="86"/>
        <v>0</v>
      </c>
      <c r="G62" s="315">
        <f t="shared" si="86"/>
        <v>0</v>
      </c>
      <c r="H62" s="315">
        <f t="shared" si="86"/>
        <v>0</v>
      </c>
      <c r="I62" s="315">
        <f t="shared" si="86"/>
        <v>0</v>
      </c>
      <c r="J62" s="315">
        <f t="shared" si="86"/>
        <v>0</v>
      </c>
      <c r="K62" s="316"/>
      <c r="L62" s="317"/>
      <c r="M62" s="318"/>
      <c r="N62" s="319"/>
      <c r="O62" s="320">
        <f>SUM(O64:O71)</f>
        <v>0</v>
      </c>
      <c r="P62" s="321">
        <f>SUM(P64:P71)</f>
        <v>0</v>
      </c>
      <c r="Q62" s="321">
        <f t="shared" ref="Q62:V62" si="87">SUM(Q64:Q71)</f>
        <v>0</v>
      </c>
      <c r="R62" s="321">
        <f t="shared" si="87"/>
        <v>0</v>
      </c>
      <c r="S62" s="321">
        <f t="shared" si="87"/>
        <v>0</v>
      </c>
      <c r="T62" s="321">
        <f t="shared" si="87"/>
        <v>0</v>
      </c>
      <c r="U62" s="321">
        <f t="shared" si="87"/>
        <v>0</v>
      </c>
      <c r="V62" s="321">
        <f t="shared" si="87"/>
        <v>0</v>
      </c>
      <c r="W62" s="322"/>
      <c r="X62" s="323"/>
      <c r="Y62" s="385"/>
      <c r="Z62" s="320">
        <f>SUM(Z64:Z71)</f>
        <v>6000</v>
      </c>
      <c r="AA62" s="321">
        <f>SUM(AA64:AA71)</f>
        <v>0</v>
      </c>
      <c r="AB62" s="321">
        <f t="shared" ref="AB62:AG62" si="88">SUM(AB64:AB71)</f>
        <v>0</v>
      </c>
      <c r="AC62" s="321">
        <f t="shared" si="88"/>
        <v>0</v>
      </c>
      <c r="AD62" s="321">
        <f t="shared" si="88"/>
        <v>0</v>
      </c>
      <c r="AE62" s="321">
        <f t="shared" si="88"/>
        <v>0</v>
      </c>
      <c r="AF62" s="321">
        <f t="shared" si="88"/>
        <v>0</v>
      </c>
      <c r="AG62" s="321">
        <f t="shared" si="88"/>
        <v>0</v>
      </c>
      <c r="AH62" s="322"/>
      <c r="AI62" s="323"/>
      <c r="AJ62" s="385"/>
      <c r="AK62" s="320">
        <f>SUM(AK64:AK71)</f>
        <v>7000</v>
      </c>
      <c r="AL62" s="321">
        <f>SUM(AL64:AL71)</f>
        <v>0</v>
      </c>
      <c r="AM62" s="321">
        <f t="shared" ref="AM62:AR62" si="89">SUM(AM64:AM71)</f>
        <v>0</v>
      </c>
      <c r="AN62" s="321">
        <f t="shared" si="89"/>
        <v>0</v>
      </c>
      <c r="AO62" s="321">
        <f t="shared" si="89"/>
        <v>0</v>
      </c>
      <c r="AP62" s="321">
        <f t="shared" si="89"/>
        <v>0</v>
      </c>
      <c r="AQ62" s="321">
        <f t="shared" si="89"/>
        <v>0</v>
      </c>
      <c r="AR62" s="321">
        <f t="shared" si="89"/>
        <v>0</v>
      </c>
      <c r="AS62" s="322"/>
      <c r="AT62" s="323"/>
      <c r="AV62" s="320">
        <f>SUM(AV64:AV71)</f>
        <v>0</v>
      </c>
      <c r="AW62" s="321">
        <f>SUM(AW64:AW71)</f>
        <v>0</v>
      </c>
      <c r="AX62" s="321">
        <f t="shared" ref="AX62:BC62" si="90">SUM(AX64:AX71)</f>
        <v>0</v>
      </c>
      <c r="AY62" s="321">
        <f t="shared" si="90"/>
        <v>0</v>
      </c>
      <c r="AZ62" s="321">
        <f t="shared" si="90"/>
        <v>0</v>
      </c>
      <c r="BA62" s="321">
        <f t="shared" si="90"/>
        <v>0</v>
      </c>
      <c r="BB62" s="321">
        <f t="shared" si="90"/>
        <v>0</v>
      </c>
      <c r="BC62" s="321">
        <f t="shared" si="90"/>
        <v>0</v>
      </c>
      <c r="BD62" s="322"/>
      <c r="BE62" s="323"/>
      <c r="BG62" s="320">
        <f>SUM(BG64:BG71)</f>
        <v>0</v>
      </c>
      <c r="BH62" s="321">
        <f>SUM(BH64:BH71)</f>
        <v>0</v>
      </c>
      <c r="BI62" s="321">
        <f t="shared" ref="BI62:BN62" si="91">SUM(BI64:BI71)</f>
        <v>0</v>
      </c>
      <c r="BJ62" s="321">
        <f t="shared" si="91"/>
        <v>0</v>
      </c>
      <c r="BK62" s="321">
        <f t="shared" si="91"/>
        <v>0</v>
      </c>
      <c r="BL62" s="321">
        <f t="shared" si="91"/>
        <v>0</v>
      </c>
      <c r="BM62" s="321">
        <f t="shared" si="91"/>
        <v>0</v>
      </c>
      <c r="BN62" s="321">
        <f t="shared" si="91"/>
        <v>0</v>
      </c>
      <c r="BO62" s="322"/>
      <c r="BP62" s="323"/>
      <c r="BR62" s="320">
        <f>SUM(BR64:BR71)</f>
        <v>0</v>
      </c>
      <c r="BS62" s="321">
        <f>SUM(BS64:BS71)</f>
        <v>0</v>
      </c>
      <c r="BT62" s="321">
        <f t="shared" ref="BT62:BY62" si="92">SUM(BT64:BT71)</f>
        <v>0</v>
      </c>
      <c r="BU62" s="321">
        <f t="shared" si="92"/>
        <v>0</v>
      </c>
      <c r="BV62" s="321">
        <f t="shared" si="92"/>
        <v>0</v>
      </c>
      <c r="BW62" s="321">
        <f t="shared" si="92"/>
        <v>0</v>
      </c>
      <c r="BX62" s="321">
        <f t="shared" si="92"/>
        <v>0</v>
      </c>
      <c r="BY62" s="321">
        <f t="shared" si="92"/>
        <v>0</v>
      </c>
      <c r="BZ62" s="322"/>
      <c r="CA62" s="323"/>
      <c r="CC62" s="320">
        <f>SUM(CC64:CC71)</f>
        <v>0</v>
      </c>
      <c r="CD62" s="321">
        <f>SUM(CD64:CD71)</f>
        <v>0</v>
      </c>
      <c r="CE62" s="321">
        <f t="shared" ref="CE62:CJ62" si="93">SUM(CE64:CE71)</f>
        <v>0</v>
      </c>
      <c r="CF62" s="321">
        <f t="shared" si="93"/>
        <v>0</v>
      </c>
      <c r="CG62" s="321">
        <f t="shared" si="93"/>
        <v>0</v>
      </c>
      <c r="CH62" s="321">
        <f t="shared" si="93"/>
        <v>0</v>
      </c>
      <c r="CI62" s="321">
        <f t="shared" si="93"/>
        <v>0</v>
      </c>
      <c r="CJ62" s="321">
        <f t="shared" si="93"/>
        <v>0</v>
      </c>
      <c r="CK62" s="322"/>
      <c r="CL62" s="323"/>
      <c r="CN62" s="320">
        <f>SUM(CN64:CN71)</f>
        <v>0</v>
      </c>
      <c r="CO62" s="321">
        <f>SUM(CO64:CO71)</f>
        <v>0</v>
      </c>
      <c r="CP62" s="321">
        <f t="shared" ref="CP62:CU62" si="94">SUM(CP64:CP71)</f>
        <v>0</v>
      </c>
      <c r="CQ62" s="321">
        <f t="shared" si="94"/>
        <v>0</v>
      </c>
      <c r="CR62" s="321">
        <f t="shared" si="94"/>
        <v>0</v>
      </c>
      <c r="CS62" s="321">
        <f t="shared" si="94"/>
        <v>0</v>
      </c>
      <c r="CT62" s="321">
        <f t="shared" si="94"/>
        <v>0</v>
      </c>
      <c r="CU62" s="321">
        <f t="shared" si="94"/>
        <v>0</v>
      </c>
      <c r="CV62" s="322"/>
      <c r="CW62" s="323"/>
      <c r="CY62" s="320">
        <f>SUM(CY64:CY71)</f>
        <v>0</v>
      </c>
      <c r="CZ62" s="321">
        <f>SUM(CZ64:CZ71)</f>
        <v>0</v>
      </c>
      <c r="DA62" s="321">
        <f t="shared" ref="DA62:DF62" si="95">SUM(DA64:DA71)</f>
        <v>0</v>
      </c>
      <c r="DB62" s="321">
        <f t="shared" si="95"/>
        <v>0</v>
      </c>
      <c r="DC62" s="321">
        <f t="shared" si="95"/>
        <v>0</v>
      </c>
      <c r="DD62" s="321">
        <f t="shared" si="95"/>
        <v>0</v>
      </c>
      <c r="DE62" s="321">
        <f t="shared" si="95"/>
        <v>0</v>
      </c>
      <c r="DF62" s="321">
        <f t="shared" si="95"/>
        <v>0</v>
      </c>
      <c r="DG62" s="322"/>
      <c r="DH62" s="323"/>
      <c r="DK62" s="331"/>
      <c r="DL62" s="331">
        <v>0</v>
      </c>
      <c r="DM62" s="331">
        <v>0</v>
      </c>
      <c r="DN62" s="331"/>
      <c r="DO62" s="331"/>
      <c r="DP62" s="331"/>
      <c r="DQ62" s="331"/>
      <c r="DR62" s="331"/>
      <c r="DS62" s="331"/>
      <c r="DT62" s="331">
        <f t="shared" si="69"/>
        <v>0</v>
      </c>
      <c r="DU62" s="332"/>
      <c r="DV62" s="331">
        <f>DW62+DX62+DY62+DZ62+EB62</f>
        <v>0</v>
      </c>
      <c r="DW62" s="331">
        <v>0</v>
      </c>
      <c r="DX62" s="331">
        <f>DT62*0.5</f>
        <v>0</v>
      </c>
      <c r="DY62" s="331"/>
      <c r="DZ62" s="331">
        <f>DT62*0.05</f>
        <v>0</v>
      </c>
      <c r="EA62" s="331">
        <f>SUM(DW62:DZ62)</f>
        <v>0</v>
      </c>
      <c r="EB62" s="331">
        <f>DT62*0.45</f>
        <v>0</v>
      </c>
      <c r="EC62" s="334"/>
      <c r="ED62" s="332"/>
      <c r="EE62" s="332"/>
      <c r="EF62" s="332"/>
      <c r="EG62" s="332"/>
      <c r="EH62" s="332"/>
      <c r="EI62" s="332"/>
      <c r="EJ62" s="332"/>
    </row>
    <row r="63" spans="1:140" s="335" customFormat="1" ht="42.75" customHeight="1" x14ac:dyDescent="0.25">
      <c r="A63" s="885" t="s">
        <v>116</v>
      </c>
      <c r="B63" s="961"/>
      <c r="C63" s="961"/>
      <c r="D63" s="961"/>
      <c r="E63" s="961"/>
      <c r="F63" s="961"/>
      <c r="G63" s="961"/>
      <c r="H63" s="961"/>
      <c r="I63" s="961"/>
      <c r="J63" s="961"/>
      <c r="K63" s="961"/>
      <c r="L63" s="961"/>
      <c r="M63" s="962"/>
      <c r="N63" s="309"/>
      <c r="O63" s="918" t="s">
        <v>1008</v>
      </c>
      <c r="P63" s="919"/>
      <c r="Q63" s="919"/>
      <c r="R63" s="919"/>
      <c r="S63" s="919"/>
      <c r="T63" s="919"/>
      <c r="U63" s="919"/>
      <c r="V63" s="919"/>
      <c r="W63" s="919"/>
      <c r="X63" s="920"/>
      <c r="Y63" s="367"/>
      <c r="Z63" s="918" t="s">
        <v>1008</v>
      </c>
      <c r="AA63" s="919"/>
      <c r="AB63" s="919"/>
      <c r="AC63" s="919"/>
      <c r="AD63" s="919"/>
      <c r="AE63" s="919"/>
      <c r="AF63" s="919"/>
      <c r="AG63" s="919"/>
      <c r="AH63" s="919"/>
      <c r="AI63" s="920"/>
      <c r="AJ63" s="367"/>
      <c r="AK63" s="785" t="s">
        <v>1008</v>
      </c>
      <c r="AL63" s="786"/>
      <c r="AM63" s="786"/>
      <c r="AN63" s="786"/>
      <c r="AO63" s="786"/>
      <c r="AP63" s="786"/>
      <c r="AQ63" s="786"/>
      <c r="AR63" s="786"/>
      <c r="AS63" s="786"/>
      <c r="AT63" s="787"/>
      <c r="AV63" s="785">
        <v>0</v>
      </c>
      <c r="AW63" s="786"/>
      <c r="AX63" s="786"/>
      <c r="AY63" s="786"/>
      <c r="AZ63" s="786"/>
      <c r="BA63" s="786"/>
      <c r="BB63" s="786"/>
      <c r="BC63" s="786"/>
      <c r="BD63" s="786"/>
      <c r="BE63" s="787"/>
      <c r="BG63" s="785">
        <v>0</v>
      </c>
      <c r="BH63" s="786"/>
      <c r="BI63" s="786"/>
      <c r="BJ63" s="786"/>
      <c r="BK63" s="786"/>
      <c r="BL63" s="786"/>
      <c r="BM63" s="786"/>
      <c r="BN63" s="786"/>
      <c r="BO63" s="786"/>
      <c r="BP63" s="787"/>
      <c r="BR63" s="785">
        <v>0</v>
      </c>
      <c r="BS63" s="786"/>
      <c r="BT63" s="786"/>
      <c r="BU63" s="786"/>
      <c r="BV63" s="786"/>
      <c r="BW63" s="786"/>
      <c r="BX63" s="786"/>
      <c r="BY63" s="786"/>
      <c r="BZ63" s="786"/>
      <c r="CA63" s="787"/>
      <c r="CC63" s="785">
        <v>0</v>
      </c>
      <c r="CD63" s="786"/>
      <c r="CE63" s="786"/>
      <c r="CF63" s="786"/>
      <c r="CG63" s="786"/>
      <c r="CH63" s="786"/>
      <c r="CI63" s="786"/>
      <c r="CJ63" s="786"/>
      <c r="CK63" s="786"/>
      <c r="CL63" s="787"/>
      <c r="CN63" s="785">
        <v>0</v>
      </c>
      <c r="CO63" s="786"/>
      <c r="CP63" s="786"/>
      <c r="CQ63" s="786"/>
      <c r="CR63" s="786"/>
      <c r="CS63" s="786"/>
      <c r="CT63" s="786"/>
      <c r="CU63" s="786"/>
      <c r="CV63" s="786"/>
      <c r="CW63" s="787"/>
      <c r="CY63" s="785">
        <v>0</v>
      </c>
      <c r="CZ63" s="786"/>
      <c r="DA63" s="786"/>
      <c r="DB63" s="786"/>
      <c r="DC63" s="786"/>
      <c r="DD63" s="786"/>
      <c r="DE63" s="786"/>
      <c r="DF63" s="786"/>
      <c r="DG63" s="786"/>
      <c r="DH63" s="787"/>
      <c r="DK63" s="275"/>
      <c r="DL63" s="275">
        <v>0</v>
      </c>
      <c r="DM63" s="275">
        <v>0</v>
      </c>
      <c r="DN63" s="275"/>
      <c r="DO63" s="275"/>
      <c r="DP63" s="275"/>
      <c r="DQ63" s="275"/>
      <c r="DR63" s="275"/>
      <c r="DS63" s="275"/>
      <c r="DT63" s="275">
        <f t="shared" si="69"/>
        <v>0</v>
      </c>
      <c r="DU63" s="276"/>
      <c r="DV63" s="307">
        <f>DW63+DX63+DY63+DZ63+EB63</f>
        <v>0</v>
      </c>
      <c r="DW63" s="307">
        <v>0</v>
      </c>
      <c r="DX63" s="307">
        <f>DT63*0.5</f>
        <v>0</v>
      </c>
      <c r="DY63" s="307"/>
      <c r="DZ63" s="307">
        <f>DT63*0.05</f>
        <v>0</v>
      </c>
      <c r="EA63" s="307">
        <f>SUM(DW63:DZ63)</f>
        <v>0</v>
      </c>
      <c r="EB63" s="307">
        <f>DT63*0.45</f>
        <v>0</v>
      </c>
      <c r="EC63" s="311"/>
      <c r="ED63" s="276"/>
      <c r="EE63" s="276"/>
      <c r="EF63" s="276"/>
      <c r="EG63" s="276"/>
      <c r="EH63" s="276"/>
      <c r="EI63" s="276"/>
      <c r="EJ63" s="276"/>
    </row>
    <row r="64" spans="1:140" ht="181.5" customHeight="1" x14ac:dyDescent="0.25">
      <c r="A64" s="336" t="s">
        <v>254</v>
      </c>
      <c r="B64" s="605" t="s">
        <v>681</v>
      </c>
      <c r="C64" s="368">
        <f>O64+Z64+AK64+AV64+BG64+BR64+CC64+CN64+CY64</f>
        <v>1000</v>
      </c>
      <c r="D64" s="369">
        <f>P64+AA64+AL64+AW64+BH64+BS64+CD64+CO64+CZ64</f>
        <v>0</v>
      </c>
      <c r="E64" s="369">
        <f>Q64+AB64+AM64+AX64+BI64+BT64+CE64+CP64+DA64</f>
        <v>0</v>
      </c>
      <c r="F64" s="370">
        <f>R64+AC64+AN64+AY64+BJ64+BU64+CF64+CQ64+DB64</f>
        <v>0</v>
      </c>
      <c r="G64" s="370">
        <f>S64+AD64+AO64+AZ64+BK64+BV64+CG64+CR64+DC64</f>
        <v>0</v>
      </c>
      <c r="H64" s="370">
        <f t="shared" ref="H64:J65" si="96">T64+AE64+AP64+BA64+BL64+BW64+CH64+CS64+DD64</f>
        <v>0</v>
      </c>
      <c r="I64" s="370">
        <f t="shared" si="96"/>
        <v>0</v>
      </c>
      <c r="J64" s="391">
        <f t="shared" si="96"/>
        <v>0</v>
      </c>
      <c r="K64" s="336" t="s">
        <v>1009</v>
      </c>
      <c r="L64" s="337">
        <v>2</v>
      </c>
      <c r="M64" s="338">
        <f>X64+AI64+AT64+BE64+BP64+CA64+CL64+CW64+DH64</f>
        <v>5</v>
      </c>
      <c r="N64" s="387"/>
      <c r="O64" s="633">
        <v>0</v>
      </c>
      <c r="P64" s="372">
        <f>U64+V64</f>
        <v>0</v>
      </c>
      <c r="Q64" s="388"/>
      <c r="R64" s="389"/>
      <c r="S64" s="389"/>
      <c r="T64" s="389">
        <v>0</v>
      </c>
      <c r="U64" s="370">
        <f>Q64+R64+S64+T64</f>
        <v>0</v>
      </c>
      <c r="V64" s="659"/>
      <c r="W64" s="636" t="s">
        <v>1009</v>
      </c>
      <c r="X64" s="652">
        <v>5</v>
      </c>
      <c r="Y64" s="387"/>
      <c r="Z64" s="371">
        <v>500</v>
      </c>
      <c r="AA64" s="374">
        <f>AF64+AG64</f>
        <v>0</v>
      </c>
      <c r="AB64" s="446"/>
      <c r="AC64" s="447"/>
      <c r="AD64" s="447"/>
      <c r="AE64" s="447"/>
      <c r="AF64" s="370">
        <f>AB64+AC64+AD64+AE64</f>
        <v>0</v>
      </c>
      <c r="AG64" s="450"/>
      <c r="AH64" s="336" t="s">
        <v>1009</v>
      </c>
      <c r="AI64" s="456"/>
      <c r="AJ64" s="387"/>
      <c r="AK64" s="371">
        <v>500</v>
      </c>
      <c r="AL64" s="374">
        <f>AQ64+AR64</f>
        <v>0</v>
      </c>
      <c r="AM64" s="446"/>
      <c r="AN64" s="447"/>
      <c r="AO64" s="447"/>
      <c r="AP64" s="447"/>
      <c r="AQ64" s="370">
        <f>AM64+AN64+AO64+AP64</f>
        <v>0</v>
      </c>
      <c r="AR64" s="450"/>
      <c r="AS64" s="336" t="s">
        <v>1009</v>
      </c>
      <c r="AT64" s="468"/>
      <c r="AV64" s="371">
        <v>0</v>
      </c>
      <c r="AW64" s="374">
        <f>BB64+BC64</f>
        <v>0</v>
      </c>
      <c r="AX64" s="388"/>
      <c r="AY64" s="447"/>
      <c r="AZ64" s="447"/>
      <c r="BA64" s="447"/>
      <c r="BB64" s="370">
        <f>AX64+AY64+AZ64+BA64</f>
        <v>0</v>
      </c>
      <c r="BC64" s="450"/>
      <c r="BD64" s="336" t="s">
        <v>1009</v>
      </c>
      <c r="BE64" s="468"/>
      <c r="BG64" s="371">
        <v>0</v>
      </c>
      <c r="BH64" s="374">
        <f>BM64+BN64</f>
        <v>0</v>
      </c>
      <c r="BI64" s="446"/>
      <c r="BJ64" s="447"/>
      <c r="BK64" s="447"/>
      <c r="BL64" s="447"/>
      <c r="BM64" s="370">
        <f>BI64+BJ64+BK64+BL64</f>
        <v>0</v>
      </c>
      <c r="BN64" s="450"/>
      <c r="BO64" s="336" t="s">
        <v>1009</v>
      </c>
      <c r="BP64" s="468"/>
      <c r="BR64" s="371">
        <v>0</v>
      </c>
      <c r="BS64" s="374">
        <f>BX64+BY64</f>
        <v>0</v>
      </c>
      <c r="BT64" s="446"/>
      <c r="BU64" s="447"/>
      <c r="BV64" s="447"/>
      <c r="BW64" s="447"/>
      <c r="BX64" s="370">
        <f>BT64+BU64+BV64+BW64</f>
        <v>0</v>
      </c>
      <c r="BY64" s="450"/>
      <c r="BZ64" s="336" t="s">
        <v>1009</v>
      </c>
      <c r="CA64" s="468"/>
      <c r="CC64" s="371">
        <v>0</v>
      </c>
      <c r="CD64" s="374">
        <f>CI64+CJ64</f>
        <v>0</v>
      </c>
      <c r="CE64" s="446"/>
      <c r="CF64" s="447"/>
      <c r="CG64" s="447"/>
      <c r="CH64" s="447"/>
      <c r="CI64" s="370">
        <f>CE64+CF64+CG64+CH64</f>
        <v>0</v>
      </c>
      <c r="CJ64" s="450"/>
      <c r="CK64" s="336" t="s">
        <v>1009</v>
      </c>
      <c r="CL64" s="468"/>
      <c r="CN64" s="371">
        <v>0</v>
      </c>
      <c r="CO64" s="374">
        <f>CT64+CU64</f>
        <v>0</v>
      </c>
      <c r="CP64" s="446"/>
      <c r="CQ64" s="447"/>
      <c r="CR64" s="447"/>
      <c r="CS64" s="447"/>
      <c r="CT64" s="370">
        <f>CP64+CQ64+CR64+CS64</f>
        <v>0</v>
      </c>
      <c r="CU64" s="450"/>
      <c r="CV64" s="336" t="s">
        <v>1009</v>
      </c>
      <c r="CW64" s="468"/>
      <c r="CY64" s="371">
        <v>0</v>
      </c>
      <c r="CZ64" s="374">
        <f>DE64+DF64</f>
        <v>0</v>
      </c>
      <c r="DA64" s="446"/>
      <c r="DB64" s="447"/>
      <c r="DC64" s="447"/>
      <c r="DD64" s="447"/>
      <c r="DE64" s="370">
        <f>DA64+DB64+DC64+DD64</f>
        <v>0</v>
      </c>
      <c r="DF64" s="450"/>
      <c r="DG64" s="336" t="s">
        <v>1009</v>
      </c>
      <c r="DH64" s="468"/>
      <c r="DL64" s="275">
        <v>500</v>
      </c>
      <c r="DM64" s="275">
        <v>500</v>
      </c>
      <c r="DT64" s="275">
        <f t="shared" si="69"/>
        <v>1000</v>
      </c>
      <c r="DV64" s="307">
        <f>DW64+DX64+DY64+DZ64+EB64</f>
        <v>1000</v>
      </c>
      <c r="DW64" s="307">
        <v>0</v>
      </c>
      <c r="DX64" s="307">
        <f>DT64*0.5</f>
        <v>500</v>
      </c>
      <c r="DY64" s="307"/>
      <c r="DZ64" s="307">
        <f>DT64*0.05</f>
        <v>50</v>
      </c>
      <c r="EA64" s="307">
        <f>SUM(DW64:DZ64)</f>
        <v>550</v>
      </c>
      <c r="EB64" s="307">
        <f>DT64*0.45</f>
        <v>450</v>
      </c>
      <c r="EC64" s="311"/>
    </row>
    <row r="65" spans="1:140" ht="105" customHeight="1" x14ac:dyDescent="0.25">
      <c r="A65" s="914" t="s">
        <v>1010</v>
      </c>
      <c r="B65" s="915" t="s">
        <v>681</v>
      </c>
      <c r="C65" s="912">
        <f>O65+Z65+AK65+AW65+BG65+BR65+CC65+CN65+CY65</f>
        <v>1000</v>
      </c>
      <c r="D65" s="908">
        <f>P65+AA65+AL65+AW65+BH65+BS65+CD65+CO65+CZ65</f>
        <v>0</v>
      </c>
      <c r="E65" s="908">
        <f>Q65+AB65+AM65+AX65+BI65+BT65+CE65+CP65+DA65</f>
        <v>0</v>
      </c>
      <c r="F65" s="776">
        <f>R65+AC65+AN65+AY65+BJ65+BU65+CF65+CQ65+DB65</f>
        <v>0</v>
      </c>
      <c r="G65" s="777">
        <f>S65+AD65+AO65+AZ65+BK65+BV65+CG65+CR65+DC65</f>
        <v>0</v>
      </c>
      <c r="H65" s="777">
        <f t="shared" si="96"/>
        <v>0</v>
      </c>
      <c r="I65" s="777">
        <f t="shared" si="96"/>
        <v>0</v>
      </c>
      <c r="J65" s="777">
        <f t="shared" si="96"/>
        <v>0</v>
      </c>
      <c r="K65" s="343" t="s">
        <v>1011</v>
      </c>
      <c r="L65" s="344">
        <v>1</v>
      </c>
      <c r="M65" s="338">
        <f>X65+AI65+AT65+BE65+BP65+CA65+CL65+CW65+DH65</f>
        <v>1</v>
      </c>
      <c r="N65" s="339"/>
      <c r="O65" s="814">
        <v>0</v>
      </c>
      <c r="P65" s="849">
        <f>U65+V65</f>
        <v>0</v>
      </c>
      <c r="Q65" s="916"/>
      <c r="R65" s="842"/>
      <c r="S65" s="842"/>
      <c r="T65" s="842"/>
      <c r="U65" s="780">
        <f>Q65+R65+S65+T65</f>
        <v>0</v>
      </c>
      <c r="V65" s="851"/>
      <c r="W65" s="635" t="s">
        <v>1011</v>
      </c>
      <c r="X65" s="647">
        <v>1</v>
      </c>
      <c r="Y65" s="339"/>
      <c r="Z65" s="814">
        <v>0</v>
      </c>
      <c r="AA65" s="796">
        <f>AF65+AG65</f>
        <v>0</v>
      </c>
      <c r="AB65" s="782"/>
      <c r="AC65" s="782"/>
      <c r="AD65" s="782"/>
      <c r="AE65" s="782"/>
      <c r="AF65" s="780">
        <f>AB65+AC65+AD65+AE65</f>
        <v>0</v>
      </c>
      <c r="AG65" s="782"/>
      <c r="AH65" s="343" t="s">
        <v>1011</v>
      </c>
      <c r="AI65" s="459"/>
      <c r="AJ65" s="339"/>
      <c r="AK65" s="814">
        <v>1000</v>
      </c>
      <c r="AL65" s="796">
        <f>AQ65+AR65</f>
        <v>0</v>
      </c>
      <c r="AM65" s="782"/>
      <c r="AN65" s="782"/>
      <c r="AO65" s="782"/>
      <c r="AP65" s="782"/>
      <c r="AQ65" s="780">
        <f>AM65+AN65+AO65+AP65</f>
        <v>0</v>
      </c>
      <c r="AR65" s="782"/>
      <c r="AS65" s="343" t="s">
        <v>1011</v>
      </c>
      <c r="AT65" s="470"/>
      <c r="AV65" s="814">
        <v>0</v>
      </c>
      <c r="AW65" s="796">
        <f>BB65+BC65</f>
        <v>0</v>
      </c>
      <c r="AX65" s="842"/>
      <c r="AY65" s="782"/>
      <c r="AZ65" s="782"/>
      <c r="BA65" s="782"/>
      <c r="BB65" s="780">
        <f>AX65+AY65+AZ65+BA65</f>
        <v>0</v>
      </c>
      <c r="BC65" s="848"/>
      <c r="BD65" s="343" t="s">
        <v>1011</v>
      </c>
      <c r="BE65" s="470"/>
      <c r="BG65" s="814">
        <v>0</v>
      </c>
      <c r="BH65" s="796">
        <f>BM65+BN65</f>
        <v>0</v>
      </c>
      <c r="BI65" s="782"/>
      <c r="BJ65" s="782"/>
      <c r="BK65" s="782"/>
      <c r="BL65" s="782"/>
      <c r="BM65" s="780">
        <f>BI65+BJ65+BK65+BL65</f>
        <v>0</v>
      </c>
      <c r="BN65" s="782"/>
      <c r="BO65" s="343" t="s">
        <v>1011</v>
      </c>
      <c r="BP65" s="470"/>
      <c r="BR65" s="814">
        <v>0</v>
      </c>
      <c r="BS65" s="796">
        <f>BX65+BY65</f>
        <v>0</v>
      </c>
      <c r="BT65" s="782"/>
      <c r="BU65" s="782"/>
      <c r="BV65" s="782"/>
      <c r="BW65" s="782"/>
      <c r="BX65" s="780">
        <f>BT65+BU65+BV65+BW65</f>
        <v>0</v>
      </c>
      <c r="BY65" s="782"/>
      <c r="BZ65" s="343" t="s">
        <v>1011</v>
      </c>
      <c r="CA65" s="470"/>
      <c r="CC65" s="814">
        <v>0</v>
      </c>
      <c r="CD65" s="796">
        <f>CI65+CJ65</f>
        <v>0</v>
      </c>
      <c r="CE65" s="782"/>
      <c r="CF65" s="782"/>
      <c r="CG65" s="782"/>
      <c r="CH65" s="782"/>
      <c r="CI65" s="780">
        <f>CE65+CF65+CG65+CH65</f>
        <v>0</v>
      </c>
      <c r="CJ65" s="782"/>
      <c r="CK65" s="343" t="s">
        <v>1011</v>
      </c>
      <c r="CL65" s="470"/>
      <c r="CN65" s="814">
        <v>0</v>
      </c>
      <c r="CO65" s="796">
        <f>CT65+CU65</f>
        <v>0</v>
      </c>
      <c r="CP65" s="782"/>
      <c r="CQ65" s="782"/>
      <c r="CR65" s="782"/>
      <c r="CS65" s="782"/>
      <c r="CT65" s="780">
        <f>CP65+CQ65+CR65+CS65</f>
        <v>0</v>
      </c>
      <c r="CU65" s="782"/>
      <c r="CV65" s="343" t="s">
        <v>1011</v>
      </c>
      <c r="CW65" s="470"/>
      <c r="CY65" s="814">
        <v>0</v>
      </c>
      <c r="CZ65" s="796">
        <f>DE65+DF65</f>
        <v>0</v>
      </c>
      <c r="DA65" s="782"/>
      <c r="DB65" s="782"/>
      <c r="DC65" s="782"/>
      <c r="DD65" s="782"/>
      <c r="DE65" s="780">
        <f>DA65+DB65+DC65+DD65</f>
        <v>0</v>
      </c>
      <c r="DF65" s="782"/>
      <c r="DG65" s="343" t="s">
        <v>1011</v>
      </c>
      <c r="DH65" s="470"/>
      <c r="DL65" s="275">
        <v>5000</v>
      </c>
      <c r="DM65" s="275">
        <v>5000</v>
      </c>
      <c r="DT65" s="275">
        <f t="shared" si="69"/>
        <v>10000</v>
      </c>
      <c r="DV65" s="307">
        <f>DW65+DX65+DY65+DZ65+EB65</f>
        <v>10000</v>
      </c>
      <c r="DW65" s="307">
        <v>0</v>
      </c>
      <c r="DX65" s="307">
        <f>DT65*0.5</f>
        <v>5000</v>
      </c>
      <c r="DY65" s="307"/>
      <c r="DZ65" s="307">
        <f>DT65*0.25</f>
        <v>2500</v>
      </c>
      <c r="EA65" s="307">
        <f>SUM(DW65:DZ65)</f>
        <v>7500</v>
      </c>
      <c r="EB65" s="307">
        <f>DT65*0.25</f>
        <v>2500</v>
      </c>
      <c r="EC65" s="311"/>
    </row>
    <row r="66" spans="1:140" ht="50.25" customHeight="1" thickBot="1" x14ac:dyDescent="0.3">
      <c r="A66" s="966"/>
      <c r="B66" s="975"/>
      <c r="C66" s="913"/>
      <c r="D66" s="909"/>
      <c r="E66" s="909"/>
      <c r="F66" s="777"/>
      <c r="G66" s="820"/>
      <c r="H66" s="820"/>
      <c r="I66" s="820"/>
      <c r="J66" s="820"/>
      <c r="K66" s="381" t="s">
        <v>1012</v>
      </c>
      <c r="L66" s="382">
        <v>100</v>
      </c>
      <c r="M66" s="338">
        <f>X66+AI66+AT66+BE66+BP66+CA66+CL66+CW66+DH66</f>
        <v>0</v>
      </c>
      <c r="N66" s="339"/>
      <c r="O66" s="774"/>
      <c r="P66" s="850"/>
      <c r="Q66" s="917"/>
      <c r="R66" s="843"/>
      <c r="S66" s="843"/>
      <c r="T66" s="843"/>
      <c r="U66" s="781"/>
      <c r="V66" s="852"/>
      <c r="W66" s="358" t="s">
        <v>1012</v>
      </c>
      <c r="X66" s="649"/>
      <c r="Y66" s="339"/>
      <c r="Z66" s="774"/>
      <c r="AA66" s="803"/>
      <c r="AB66" s="772"/>
      <c r="AC66" s="772"/>
      <c r="AD66" s="772"/>
      <c r="AE66" s="772"/>
      <c r="AF66" s="781"/>
      <c r="AG66" s="772"/>
      <c r="AH66" s="358" t="s">
        <v>1012</v>
      </c>
      <c r="AI66" s="458"/>
      <c r="AJ66" s="339"/>
      <c r="AK66" s="774"/>
      <c r="AL66" s="803"/>
      <c r="AM66" s="772"/>
      <c r="AN66" s="772"/>
      <c r="AO66" s="772"/>
      <c r="AP66" s="772"/>
      <c r="AQ66" s="781"/>
      <c r="AR66" s="772"/>
      <c r="AS66" s="358" t="s">
        <v>1012</v>
      </c>
      <c r="AT66" s="471"/>
      <c r="AV66" s="774"/>
      <c r="AW66" s="803"/>
      <c r="AX66" s="843"/>
      <c r="AY66" s="772"/>
      <c r="AZ66" s="772"/>
      <c r="BA66" s="772"/>
      <c r="BB66" s="781"/>
      <c r="BC66" s="811"/>
      <c r="BD66" s="358" t="s">
        <v>1012</v>
      </c>
      <c r="BE66" s="471"/>
      <c r="BG66" s="774"/>
      <c r="BH66" s="803"/>
      <c r="BI66" s="772"/>
      <c r="BJ66" s="772"/>
      <c r="BK66" s="772"/>
      <c r="BL66" s="772"/>
      <c r="BM66" s="781"/>
      <c r="BN66" s="772"/>
      <c r="BO66" s="358" t="s">
        <v>1012</v>
      </c>
      <c r="BP66" s="471"/>
      <c r="BR66" s="774"/>
      <c r="BS66" s="803"/>
      <c r="BT66" s="772"/>
      <c r="BU66" s="772"/>
      <c r="BV66" s="772"/>
      <c r="BW66" s="772"/>
      <c r="BX66" s="781"/>
      <c r="BY66" s="772"/>
      <c r="BZ66" s="358" t="s">
        <v>1012</v>
      </c>
      <c r="CA66" s="471"/>
      <c r="CC66" s="774"/>
      <c r="CD66" s="803"/>
      <c r="CE66" s="772"/>
      <c r="CF66" s="772"/>
      <c r="CG66" s="772"/>
      <c r="CH66" s="772"/>
      <c r="CI66" s="781"/>
      <c r="CJ66" s="772"/>
      <c r="CK66" s="358" t="s">
        <v>1012</v>
      </c>
      <c r="CL66" s="471"/>
      <c r="CN66" s="774"/>
      <c r="CO66" s="803"/>
      <c r="CP66" s="772"/>
      <c r="CQ66" s="772"/>
      <c r="CR66" s="772"/>
      <c r="CS66" s="772"/>
      <c r="CT66" s="781"/>
      <c r="CU66" s="772"/>
      <c r="CV66" s="358" t="s">
        <v>1012</v>
      </c>
      <c r="CW66" s="471"/>
      <c r="CY66" s="774"/>
      <c r="CZ66" s="803"/>
      <c r="DA66" s="772"/>
      <c r="DB66" s="772"/>
      <c r="DC66" s="772"/>
      <c r="DD66" s="772"/>
      <c r="DE66" s="781"/>
      <c r="DF66" s="772"/>
      <c r="DG66" s="358" t="s">
        <v>1012</v>
      </c>
      <c r="DH66" s="471"/>
      <c r="DT66" s="275">
        <f t="shared" si="69"/>
        <v>0</v>
      </c>
      <c r="DV66" s="307"/>
      <c r="DW66" s="307"/>
      <c r="DX66" s="307"/>
      <c r="DY66" s="307"/>
      <c r="DZ66" s="307"/>
      <c r="EA66" s="308">
        <f t="shared" si="13"/>
        <v>0</v>
      </c>
      <c r="EB66" s="307"/>
      <c r="EC66" s="311"/>
    </row>
    <row r="67" spans="1:140" s="335" customFormat="1" ht="45.75" customHeight="1" thickBot="1" x14ac:dyDescent="0.3">
      <c r="A67" s="958" t="s">
        <v>117</v>
      </c>
      <c r="B67" s="959"/>
      <c r="C67" s="959"/>
      <c r="D67" s="959"/>
      <c r="E67" s="959"/>
      <c r="F67" s="959"/>
      <c r="G67" s="959"/>
      <c r="H67" s="959"/>
      <c r="I67" s="959"/>
      <c r="J67" s="959"/>
      <c r="K67" s="959"/>
      <c r="L67" s="959"/>
      <c r="M67" s="960"/>
      <c r="N67" s="309"/>
      <c r="O67" s="791" t="s">
        <v>14</v>
      </c>
      <c r="P67" s="792"/>
      <c r="Q67" s="792"/>
      <c r="R67" s="792"/>
      <c r="S67" s="792"/>
      <c r="T67" s="792"/>
      <c r="U67" s="792"/>
      <c r="V67" s="792"/>
      <c r="W67" s="792"/>
      <c r="X67" s="793"/>
      <c r="Y67" s="395"/>
      <c r="Z67" s="791" t="s">
        <v>14</v>
      </c>
      <c r="AA67" s="792"/>
      <c r="AB67" s="792"/>
      <c r="AC67" s="792"/>
      <c r="AD67" s="792"/>
      <c r="AE67" s="792"/>
      <c r="AF67" s="792"/>
      <c r="AG67" s="792"/>
      <c r="AH67" s="792"/>
      <c r="AI67" s="793"/>
      <c r="AJ67" s="395"/>
      <c r="AK67" s="791" t="s">
        <v>14</v>
      </c>
      <c r="AL67" s="792"/>
      <c r="AM67" s="792"/>
      <c r="AN67" s="792"/>
      <c r="AO67" s="792"/>
      <c r="AP67" s="792"/>
      <c r="AQ67" s="792"/>
      <c r="AR67" s="792"/>
      <c r="AS67" s="792"/>
      <c r="AT67" s="793"/>
      <c r="AV67" s="791" t="s">
        <v>14</v>
      </c>
      <c r="AW67" s="792"/>
      <c r="AX67" s="792"/>
      <c r="AY67" s="792"/>
      <c r="AZ67" s="792"/>
      <c r="BA67" s="792"/>
      <c r="BB67" s="792"/>
      <c r="BC67" s="792"/>
      <c r="BD67" s="792"/>
      <c r="BE67" s="793"/>
      <c r="BG67" s="791" t="s">
        <v>14</v>
      </c>
      <c r="BH67" s="792"/>
      <c r="BI67" s="792"/>
      <c r="BJ67" s="792"/>
      <c r="BK67" s="792"/>
      <c r="BL67" s="792"/>
      <c r="BM67" s="792"/>
      <c r="BN67" s="792"/>
      <c r="BO67" s="792"/>
      <c r="BP67" s="793"/>
      <c r="BR67" s="791" t="s">
        <v>14</v>
      </c>
      <c r="BS67" s="792"/>
      <c r="BT67" s="792"/>
      <c r="BU67" s="792"/>
      <c r="BV67" s="792"/>
      <c r="BW67" s="792"/>
      <c r="BX67" s="792"/>
      <c r="BY67" s="792"/>
      <c r="BZ67" s="792"/>
      <c r="CA67" s="793"/>
      <c r="CC67" s="791" t="s">
        <v>14</v>
      </c>
      <c r="CD67" s="792"/>
      <c r="CE67" s="792"/>
      <c r="CF67" s="792"/>
      <c r="CG67" s="792"/>
      <c r="CH67" s="792"/>
      <c r="CI67" s="792"/>
      <c r="CJ67" s="792"/>
      <c r="CK67" s="792"/>
      <c r="CL67" s="793"/>
      <c r="CN67" s="791" t="s">
        <v>14</v>
      </c>
      <c r="CO67" s="792"/>
      <c r="CP67" s="792"/>
      <c r="CQ67" s="792"/>
      <c r="CR67" s="792"/>
      <c r="CS67" s="792"/>
      <c r="CT67" s="792"/>
      <c r="CU67" s="792"/>
      <c r="CV67" s="792"/>
      <c r="CW67" s="793"/>
      <c r="CY67" s="791" t="s">
        <v>14</v>
      </c>
      <c r="CZ67" s="792"/>
      <c r="DA67" s="792"/>
      <c r="DB67" s="792"/>
      <c r="DC67" s="792"/>
      <c r="DD67" s="792"/>
      <c r="DE67" s="792"/>
      <c r="DF67" s="792"/>
      <c r="DG67" s="792"/>
      <c r="DH67" s="793"/>
      <c r="DK67" s="295"/>
      <c r="DL67" s="295"/>
      <c r="DM67" s="295"/>
      <c r="DN67" s="295"/>
      <c r="DO67" s="295"/>
      <c r="DP67" s="295"/>
      <c r="DQ67" s="295"/>
      <c r="DR67" s="295"/>
      <c r="DS67" s="295"/>
      <c r="DT67" s="275">
        <f t="shared" si="69"/>
        <v>0</v>
      </c>
      <c r="DU67" s="296"/>
      <c r="DV67" s="295"/>
      <c r="DW67" s="295"/>
      <c r="DX67" s="295"/>
      <c r="DY67" s="295"/>
      <c r="DZ67" s="295"/>
      <c r="EA67" s="308">
        <f t="shared" si="13"/>
        <v>0</v>
      </c>
      <c r="EB67" s="295"/>
      <c r="EC67" s="290" t="s">
        <v>238</v>
      </c>
      <c r="ED67" s="290">
        <f>SUM(DV69:DV74)</f>
        <v>115000</v>
      </c>
      <c r="EE67" s="290">
        <f t="shared" ref="EE67:EJ67" si="97">SUM(DW69:DW74)</f>
        <v>85000</v>
      </c>
      <c r="EF67" s="290">
        <f t="shared" si="97"/>
        <v>17000</v>
      </c>
      <c r="EG67" s="290">
        <f t="shared" si="97"/>
        <v>0</v>
      </c>
      <c r="EH67" s="290">
        <f t="shared" si="97"/>
        <v>9000</v>
      </c>
      <c r="EI67" s="290">
        <f t="shared" si="97"/>
        <v>111000</v>
      </c>
      <c r="EJ67" s="290">
        <f t="shared" si="97"/>
        <v>4000</v>
      </c>
    </row>
    <row r="68" spans="1:140" ht="140.25" customHeight="1" x14ac:dyDescent="0.25">
      <c r="A68" s="396" t="s">
        <v>918</v>
      </c>
      <c r="B68" s="608" t="s">
        <v>682</v>
      </c>
      <c r="C68" s="347">
        <f>O68+Z68+AK68+AV68+BG68+BR68+CC68+CN68+CY68</f>
        <v>0</v>
      </c>
      <c r="D68" s="348">
        <f t="shared" ref="D68:F70" si="98">P68+AA68+AL68+AW68+BH68+BS68+CD68+CO68+CZ68</f>
        <v>0</v>
      </c>
      <c r="E68" s="348">
        <f t="shared" si="98"/>
        <v>0</v>
      </c>
      <c r="F68" s="349">
        <f t="shared" si="98"/>
        <v>0</v>
      </c>
      <c r="G68" s="349">
        <f t="shared" ref="G68:J71" si="99">S68+AD68+AO68+AZ68+BK68+BV68+CG68+CR68+DC68</f>
        <v>0</v>
      </c>
      <c r="H68" s="349">
        <f t="shared" si="99"/>
        <v>0</v>
      </c>
      <c r="I68" s="349">
        <f t="shared" si="99"/>
        <v>0</v>
      </c>
      <c r="J68" s="349">
        <f t="shared" si="99"/>
        <v>0</v>
      </c>
      <c r="K68" s="397" t="s">
        <v>256</v>
      </c>
      <c r="L68" s="398">
        <v>1</v>
      </c>
      <c r="M68" s="338">
        <f>X68+AI68+AT68+BE68+BP68+CA68+CL68+CW68+DH68</f>
        <v>1</v>
      </c>
      <c r="N68" s="339"/>
      <c r="O68" s="633">
        <v>0</v>
      </c>
      <c r="P68" s="372">
        <f>U68+V68</f>
        <v>0</v>
      </c>
      <c r="Q68" s="388"/>
      <c r="R68" s="389"/>
      <c r="S68" s="389"/>
      <c r="T68" s="389"/>
      <c r="U68" s="370">
        <f>Q68+R68+S68+T68</f>
        <v>0</v>
      </c>
      <c r="V68" s="373"/>
      <c r="W68" s="636" t="s">
        <v>256</v>
      </c>
      <c r="X68" s="652">
        <v>1</v>
      </c>
      <c r="Y68" s="339"/>
      <c r="Z68" s="371">
        <v>0</v>
      </c>
      <c r="AA68" s="374">
        <f>AF68+AG68</f>
        <v>0</v>
      </c>
      <c r="AB68" s="462"/>
      <c r="AC68" s="447"/>
      <c r="AD68" s="447"/>
      <c r="AE68" s="447"/>
      <c r="AF68" s="370">
        <f>AB68+AC68+AD68+AE68</f>
        <v>0</v>
      </c>
      <c r="AG68" s="461"/>
      <c r="AH68" s="336" t="s">
        <v>256</v>
      </c>
      <c r="AI68" s="456"/>
      <c r="AJ68" s="339"/>
      <c r="AK68" s="371">
        <v>0</v>
      </c>
      <c r="AL68" s="374">
        <f>AQ68+AR68</f>
        <v>0</v>
      </c>
      <c r="AM68" s="462"/>
      <c r="AN68" s="447"/>
      <c r="AO68" s="447"/>
      <c r="AP68" s="447"/>
      <c r="AQ68" s="370">
        <f>AM68+AN68+AO68+AP68</f>
        <v>0</v>
      </c>
      <c r="AR68" s="461"/>
      <c r="AS68" s="336" t="s">
        <v>256</v>
      </c>
      <c r="AT68" s="468"/>
      <c r="AV68" s="371">
        <v>0</v>
      </c>
      <c r="AW68" s="374">
        <f>BB68+BC68</f>
        <v>0</v>
      </c>
      <c r="AX68" s="399"/>
      <c r="AY68" s="447"/>
      <c r="AZ68" s="447"/>
      <c r="BA68" s="447"/>
      <c r="BB68" s="370">
        <f>AX68+AY68+AZ68+BA68</f>
        <v>0</v>
      </c>
      <c r="BC68" s="461"/>
      <c r="BD68" s="336" t="s">
        <v>256</v>
      </c>
      <c r="BE68" s="468"/>
      <c r="BG68" s="371">
        <v>0</v>
      </c>
      <c r="BH68" s="374">
        <f>BM68+BN68</f>
        <v>0</v>
      </c>
      <c r="BI68" s="462"/>
      <c r="BJ68" s="447"/>
      <c r="BK68" s="447"/>
      <c r="BL68" s="447"/>
      <c r="BM68" s="370">
        <f>BI68+BJ68+BK68+BL68</f>
        <v>0</v>
      </c>
      <c r="BN68" s="461"/>
      <c r="BO68" s="336" t="s">
        <v>256</v>
      </c>
      <c r="BP68" s="468"/>
      <c r="BR68" s="371">
        <v>0</v>
      </c>
      <c r="BS68" s="374">
        <f>BX68+BY68</f>
        <v>0</v>
      </c>
      <c r="BT68" s="462"/>
      <c r="BU68" s="447"/>
      <c r="BV68" s="447"/>
      <c r="BW68" s="447"/>
      <c r="BX68" s="370">
        <f>BT68+BU68+BV68+BW68</f>
        <v>0</v>
      </c>
      <c r="BY68" s="461"/>
      <c r="BZ68" s="336" t="s">
        <v>256</v>
      </c>
      <c r="CA68" s="468"/>
      <c r="CC68" s="371">
        <v>0</v>
      </c>
      <c r="CD68" s="374">
        <f>CI68+CJ68</f>
        <v>0</v>
      </c>
      <c r="CE68" s="462"/>
      <c r="CF68" s="447"/>
      <c r="CG68" s="447"/>
      <c r="CH68" s="447"/>
      <c r="CI68" s="370">
        <f>CE68+CF68+CG68+CH68</f>
        <v>0</v>
      </c>
      <c r="CJ68" s="461"/>
      <c r="CK68" s="336" t="s">
        <v>256</v>
      </c>
      <c r="CL68" s="468"/>
      <c r="CN68" s="371">
        <v>0</v>
      </c>
      <c r="CO68" s="374">
        <f>CT68+CU68</f>
        <v>0</v>
      </c>
      <c r="CP68" s="462"/>
      <c r="CQ68" s="447"/>
      <c r="CR68" s="447"/>
      <c r="CS68" s="447"/>
      <c r="CT68" s="370">
        <f>CP68+CQ68+CR68+CS68</f>
        <v>0</v>
      </c>
      <c r="CU68" s="461"/>
      <c r="CV68" s="336" t="s">
        <v>256</v>
      </c>
      <c r="CW68" s="468"/>
      <c r="CY68" s="371">
        <v>0</v>
      </c>
      <c r="CZ68" s="374">
        <f>DE68+DF68</f>
        <v>0</v>
      </c>
      <c r="DA68" s="462"/>
      <c r="DB68" s="447"/>
      <c r="DC68" s="447"/>
      <c r="DD68" s="447"/>
      <c r="DE68" s="370">
        <f>DA68+DB68+DC68+DD68</f>
        <v>0</v>
      </c>
      <c r="DF68" s="461"/>
      <c r="DG68" s="336" t="s">
        <v>256</v>
      </c>
      <c r="DH68" s="468"/>
      <c r="DK68" s="295"/>
      <c r="DL68" s="295"/>
      <c r="DM68" s="295"/>
      <c r="DN68" s="295"/>
      <c r="DO68" s="295"/>
      <c r="DP68" s="295"/>
      <c r="DQ68" s="295"/>
      <c r="DR68" s="295"/>
      <c r="DS68" s="295"/>
      <c r="DT68" s="275">
        <f t="shared" si="69"/>
        <v>0</v>
      </c>
      <c r="DU68" s="296"/>
      <c r="DV68" s="295"/>
      <c r="DW68" s="295"/>
      <c r="DX68" s="295"/>
      <c r="DY68" s="295"/>
      <c r="DZ68" s="295"/>
      <c r="EA68" s="308">
        <f t="shared" si="13"/>
        <v>0</v>
      </c>
      <c r="EB68" s="295"/>
      <c r="EC68" s="356"/>
      <c r="ED68" s="296"/>
      <c r="EE68" s="296"/>
      <c r="EF68" s="296"/>
      <c r="EG68" s="296"/>
      <c r="EH68" s="296"/>
      <c r="EI68" s="296"/>
      <c r="EJ68" s="296"/>
    </row>
    <row r="69" spans="1:140" ht="86.25" customHeight="1" x14ac:dyDescent="0.25">
      <c r="A69" s="400" t="s">
        <v>919</v>
      </c>
      <c r="B69" s="603" t="s">
        <v>682</v>
      </c>
      <c r="C69" s="347">
        <f>O69+Z69+AK69+AV69+BG69+BR69+CC69+CN69+CY69</f>
        <v>0</v>
      </c>
      <c r="D69" s="348">
        <f t="shared" si="98"/>
        <v>0</v>
      </c>
      <c r="E69" s="348">
        <f t="shared" si="98"/>
        <v>0</v>
      </c>
      <c r="F69" s="349">
        <f t="shared" si="98"/>
        <v>0</v>
      </c>
      <c r="G69" s="349">
        <f t="shared" si="99"/>
        <v>0</v>
      </c>
      <c r="H69" s="349">
        <f t="shared" si="99"/>
        <v>0</v>
      </c>
      <c r="I69" s="349">
        <f t="shared" si="99"/>
        <v>0</v>
      </c>
      <c r="J69" s="349">
        <f t="shared" si="99"/>
        <v>0</v>
      </c>
      <c r="K69" s="343" t="s">
        <v>689</v>
      </c>
      <c r="L69" s="344">
        <v>1</v>
      </c>
      <c r="M69" s="338">
        <f>X69+AI69+AT69+BE69+BP69+CA69+CL69+CW69+DH69</f>
        <v>1</v>
      </c>
      <c r="N69" s="339"/>
      <c r="O69" s="634">
        <v>0</v>
      </c>
      <c r="P69" s="375">
        <f>U69+V69</f>
        <v>0</v>
      </c>
      <c r="Q69" s="660"/>
      <c r="R69" s="661"/>
      <c r="S69" s="661"/>
      <c r="T69" s="661"/>
      <c r="U69" s="349">
        <f>Q69+R69+S69+T69</f>
        <v>0</v>
      </c>
      <c r="V69" s="376"/>
      <c r="W69" s="635" t="s">
        <v>689</v>
      </c>
      <c r="X69" s="647">
        <v>1</v>
      </c>
      <c r="Y69" s="339"/>
      <c r="Z69" s="350">
        <v>0</v>
      </c>
      <c r="AA69" s="351">
        <f>AF69+AG69</f>
        <v>0</v>
      </c>
      <c r="AB69" s="463"/>
      <c r="AC69" s="449"/>
      <c r="AD69" s="449"/>
      <c r="AE69" s="449"/>
      <c r="AF69" s="349">
        <f>AB69+AC69+AD69+AE69</f>
        <v>0</v>
      </c>
      <c r="AG69" s="434"/>
      <c r="AH69" s="343" t="s">
        <v>689</v>
      </c>
      <c r="AI69" s="459"/>
      <c r="AJ69" s="339"/>
      <c r="AK69" s="350">
        <v>0</v>
      </c>
      <c r="AL69" s="351">
        <f>AQ69+AR69</f>
        <v>0</v>
      </c>
      <c r="AM69" s="463"/>
      <c r="AN69" s="449"/>
      <c r="AO69" s="449"/>
      <c r="AP69" s="449"/>
      <c r="AQ69" s="349">
        <f>AM69+AN69+AO69+AP69</f>
        <v>0</v>
      </c>
      <c r="AR69" s="434"/>
      <c r="AS69" s="343" t="s">
        <v>689</v>
      </c>
      <c r="AT69" s="470"/>
      <c r="AV69" s="350">
        <v>0</v>
      </c>
      <c r="AW69" s="351">
        <f>BB69+BC69</f>
        <v>0</v>
      </c>
      <c r="AX69" s="401"/>
      <c r="AY69" s="449"/>
      <c r="AZ69" s="449"/>
      <c r="BA69" s="449"/>
      <c r="BB69" s="349">
        <f>AX69+AY69+AZ69+BA69</f>
        <v>0</v>
      </c>
      <c r="BC69" s="434"/>
      <c r="BD69" s="343" t="s">
        <v>689</v>
      </c>
      <c r="BE69" s="470"/>
      <c r="BG69" s="350">
        <v>0</v>
      </c>
      <c r="BH69" s="351">
        <f>BM69+BN69</f>
        <v>0</v>
      </c>
      <c r="BI69" s="463"/>
      <c r="BJ69" s="449"/>
      <c r="BK69" s="449"/>
      <c r="BL69" s="449"/>
      <c r="BM69" s="349">
        <f>BI69+BJ69+BK69+BL69</f>
        <v>0</v>
      </c>
      <c r="BN69" s="434"/>
      <c r="BO69" s="343" t="s">
        <v>689</v>
      </c>
      <c r="BP69" s="470"/>
      <c r="BR69" s="350">
        <v>0</v>
      </c>
      <c r="BS69" s="351">
        <f>BX69+BY69</f>
        <v>0</v>
      </c>
      <c r="BT69" s="463"/>
      <c r="BU69" s="449"/>
      <c r="BV69" s="449"/>
      <c r="BW69" s="449"/>
      <c r="BX69" s="349">
        <f>BT69+BU69+BV69+BW69</f>
        <v>0</v>
      </c>
      <c r="BY69" s="434"/>
      <c r="BZ69" s="343" t="s">
        <v>689</v>
      </c>
      <c r="CA69" s="470"/>
      <c r="CC69" s="350">
        <v>0</v>
      </c>
      <c r="CD69" s="351">
        <f>CI69+CJ69</f>
        <v>0</v>
      </c>
      <c r="CE69" s="463"/>
      <c r="CF69" s="449"/>
      <c r="CG69" s="449"/>
      <c r="CH69" s="449"/>
      <c r="CI69" s="349">
        <f>CE69+CF69+CG69+CH69</f>
        <v>0</v>
      </c>
      <c r="CJ69" s="434"/>
      <c r="CK69" s="343" t="s">
        <v>689</v>
      </c>
      <c r="CL69" s="470"/>
      <c r="CN69" s="350">
        <v>0</v>
      </c>
      <c r="CO69" s="351">
        <f>CT69+CU69</f>
        <v>0</v>
      </c>
      <c r="CP69" s="463"/>
      <c r="CQ69" s="449"/>
      <c r="CR69" s="449"/>
      <c r="CS69" s="449"/>
      <c r="CT69" s="349">
        <f>CP69+CQ69+CR69+CS69</f>
        <v>0</v>
      </c>
      <c r="CU69" s="434"/>
      <c r="CV69" s="343" t="s">
        <v>689</v>
      </c>
      <c r="CW69" s="470"/>
      <c r="CY69" s="350">
        <v>0</v>
      </c>
      <c r="CZ69" s="351">
        <f>DE69+DF69</f>
        <v>0</v>
      </c>
      <c r="DA69" s="463"/>
      <c r="DB69" s="449"/>
      <c r="DC69" s="449"/>
      <c r="DD69" s="449"/>
      <c r="DE69" s="349">
        <f>DA69+DB69+DC69+DD69</f>
        <v>0</v>
      </c>
      <c r="DF69" s="434"/>
      <c r="DG69" s="343" t="s">
        <v>689</v>
      </c>
      <c r="DH69" s="470"/>
      <c r="DK69" s="275">
        <v>1000</v>
      </c>
      <c r="DL69" s="275">
        <v>1000</v>
      </c>
      <c r="DM69" s="275">
        <v>0</v>
      </c>
      <c r="DT69" s="275">
        <f t="shared" si="69"/>
        <v>2000</v>
      </c>
      <c r="DV69" s="307">
        <f>DW69+DX69+DY69+DZ69+EB69</f>
        <v>2000</v>
      </c>
      <c r="DW69" s="307">
        <v>0</v>
      </c>
      <c r="DX69" s="307">
        <f>DT69*0.5</f>
        <v>1000</v>
      </c>
      <c r="DY69" s="307"/>
      <c r="DZ69" s="307">
        <f>DT69*0.25</f>
        <v>500</v>
      </c>
      <c r="EA69" s="307">
        <f t="shared" si="13"/>
        <v>1500</v>
      </c>
      <c r="EB69" s="307">
        <f>DT69*0.25</f>
        <v>500</v>
      </c>
      <c r="EC69" s="311"/>
    </row>
    <row r="70" spans="1:140" ht="184.5" customHeight="1" x14ac:dyDescent="0.25">
      <c r="A70" s="400" t="s">
        <v>690</v>
      </c>
      <c r="B70" s="603" t="s">
        <v>682</v>
      </c>
      <c r="C70" s="347">
        <f>O70+Z70+AK70+AV70+BG70+BR70+CC70+CN70+CY70</f>
        <v>1000</v>
      </c>
      <c r="D70" s="348">
        <f t="shared" si="98"/>
        <v>0</v>
      </c>
      <c r="E70" s="348">
        <f t="shared" si="98"/>
        <v>0</v>
      </c>
      <c r="F70" s="349">
        <f t="shared" si="98"/>
        <v>0</v>
      </c>
      <c r="G70" s="349">
        <f t="shared" si="99"/>
        <v>0</v>
      </c>
      <c r="H70" s="349">
        <f t="shared" si="99"/>
        <v>0</v>
      </c>
      <c r="I70" s="349">
        <f t="shared" si="99"/>
        <v>0</v>
      </c>
      <c r="J70" s="377">
        <f t="shared" si="99"/>
        <v>0</v>
      </c>
      <c r="K70" s="343" t="s">
        <v>257</v>
      </c>
      <c r="L70" s="344">
        <v>6</v>
      </c>
      <c r="M70" s="338">
        <f>X70+AI70+AT70+BE70+BP70+CA70+CL70+CW70+DH70</f>
        <v>1</v>
      </c>
      <c r="N70" s="339"/>
      <c r="O70" s="634">
        <v>0</v>
      </c>
      <c r="P70" s="375">
        <f>U70+V70</f>
        <v>0</v>
      </c>
      <c r="Q70" s="660"/>
      <c r="R70" s="661"/>
      <c r="S70" s="661"/>
      <c r="T70" s="661"/>
      <c r="U70" s="349">
        <f>Q70+R70+S70+T70</f>
        <v>0</v>
      </c>
      <c r="V70" s="376"/>
      <c r="W70" s="635" t="s">
        <v>257</v>
      </c>
      <c r="X70" s="647">
        <v>1</v>
      </c>
      <c r="Y70" s="339"/>
      <c r="Z70" s="350">
        <v>500</v>
      </c>
      <c r="AA70" s="351">
        <f>AF70+AG70</f>
        <v>0</v>
      </c>
      <c r="AB70" s="463"/>
      <c r="AC70" s="449"/>
      <c r="AD70" s="449"/>
      <c r="AE70" s="449"/>
      <c r="AF70" s="349">
        <f>AB70+AC70+AD70+AE70</f>
        <v>0</v>
      </c>
      <c r="AG70" s="434"/>
      <c r="AH70" s="343" t="s">
        <v>257</v>
      </c>
      <c r="AI70" s="459"/>
      <c r="AJ70" s="339"/>
      <c r="AK70" s="350">
        <v>500</v>
      </c>
      <c r="AL70" s="351">
        <f>AQ70+AR70</f>
        <v>0</v>
      </c>
      <c r="AM70" s="463"/>
      <c r="AN70" s="449"/>
      <c r="AO70" s="449"/>
      <c r="AP70" s="449"/>
      <c r="AQ70" s="349">
        <f>AM70+AN70+AO70+AP70</f>
        <v>0</v>
      </c>
      <c r="AR70" s="434"/>
      <c r="AS70" s="343" t="s">
        <v>257</v>
      </c>
      <c r="AT70" s="470"/>
      <c r="AV70" s="350">
        <v>0</v>
      </c>
      <c r="AW70" s="351">
        <f>BB70+BC70</f>
        <v>0</v>
      </c>
      <c r="AX70" s="401"/>
      <c r="AY70" s="449"/>
      <c r="AZ70" s="449"/>
      <c r="BA70" s="449"/>
      <c r="BB70" s="349">
        <f>AX70+AY70+AZ70+BA70</f>
        <v>0</v>
      </c>
      <c r="BC70" s="434"/>
      <c r="BD70" s="343" t="s">
        <v>257</v>
      </c>
      <c r="BE70" s="470"/>
      <c r="BG70" s="350">
        <v>0</v>
      </c>
      <c r="BH70" s="351">
        <f>BM70+BN70</f>
        <v>0</v>
      </c>
      <c r="BI70" s="463"/>
      <c r="BJ70" s="449"/>
      <c r="BK70" s="449"/>
      <c r="BL70" s="449"/>
      <c r="BM70" s="349">
        <f>BI70+BJ70+BK70+BL70</f>
        <v>0</v>
      </c>
      <c r="BN70" s="434"/>
      <c r="BO70" s="343" t="s">
        <v>257</v>
      </c>
      <c r="BP70" s="470"/>
      <c r="BR70" s="350">
        <v>0</v>
      </c>
      <c r="BS70" s="351">
        <f>BX70+BY70</f>
        <v>0</v>
      </c>
      <c r="BT70" s="463"/>
      <c r="BU70" s="449"/>
      <c r="BV70" s="449"/>
      <c r="BW70" s="449"/>
      <c r="BX70" s="349">
        <f>BT70+BU70+BV70+BW70</f>
        <v>0</v>
      </c>
      <c r="BY70" s="434"/>
      <c r="BZ70" s="343" t="s">
        <v>257</v>
      </c>
      <c r="CA70" s="470"/>
      <c r="CC70" s="350">
        <v>0</v>
      </c>
      <c r="CD70" s="351">
        <f>CI70+CJ70</f>
        <v>0</v>
      </c>
      <c r="CE70" s="463"/>
      <c r="CF70" s="449"/>
      <c r="CG70" s="449"/>
      <c r="CH70" s="449"/>
      <c r="CI70" s="349">
        <f>CE70+CF70+CG70+CH70</f>
        <v>0</v>
      </c>
      <c r="CJ70" s="434"/>
      <c r="CK70" s="343" t="s">
        <v>257</v>
      </c>
      <c r="CL70" s="470"/>
      <c r="CN70" s="350">
        <v>0</v>
      </c>
      <c r="CO70" s="351">
        <f>CT70+CU70</f>
        <v>0</v>
      </c>
      <c r="CP70" s="463"/>
      <c r="CQ70" s="449"/>
      <c r="CR70" s="449"/>
      <c r="CS70" s="449"/>
      <c r="CT70" s="349">
        <f>CP70+CQ70+CR70+CS70</f>
        <v>0</v>
      </c>
      <c r="CU70" s="434"/>
      <c r="CV70" s="343" t="s">
        <v>257</v>
      </c>
      <c r="CW70" s="470"/>
      <c r="CY70" s="350">
        <v>0</v>
      </c>
      <c r="CZ70" s="351">
        <f>DE70+DF70</f>
        <v>0</v>
      </c>
      <c r="DA70" s="463"/>
      <c r="DB70" s="449"/>
      <c r="DC70" s="449"/>
      <c r="DD70" s="449"/>
      <c r="DE70" s="349">
        <f>DA70+DB70+DC70+DD70</f>
        <v>0</v>
      </c>
      <c r="DF70" s="434"/>
      <c r="DG70" s="343" t="s">
        <v>257</v>
      </c>
      <c r="DH70" s="470"/>
      <c r="DK70" s="275">
        <v>0</v>
      </c>
      <c r="DL70" s="275">
        <v>4000</v>
      </c>
      <c r="DM70" s="275">
        <v>3000</v>
      </c>
      <c r="DT70" s="275">
        <f t="shared" si="69"/>
        <v>7000</v>
      </c>
      <c r="DV70" s="307">
        <f>DW70+DX70+DY70+DZ70+EB70</f>
        <v>7000</v>
      </c>
      <c r="DW70" s="307">
        <v>0</v>
      </c>
      <c r="DX70" s="307">
        <f>DT70*0.5</f>
        <v>3500</v>
      </c>
      <c r="DY70" s="307"/>
      <c r="DZ70" s="307">
        <f>DT70*0.25</f>
        <v>1750</v>
      </c>
      <c r="EA70" s="307">
        <f>SUM(DW70:DZ70)</f>
        <v>5250</v>
      </c>
      <c r="EB70" s="307">
        <f>DT70*0.25</f>
        <v>1750</v>
      </c>
      <c r="EC70" s="311"/>
    </row>
    <row r="71" spans="1:140" ht="84.75" customHeight="1" x14ac:dyDescent="0.25">
      <c r="A71" s="1016" t="s">
        <v>691</v>
      </c>
      <c r="B71" s="915" t="s">
        <v>682</v>
      </c>
      <c r="C71" s="912">
        <f>O71+Z71+AK71+AW71+BG71+BR71+CC71+CN71+CY71</f>
        <v>10000</v>
      </c>
      <c r="D71" s="908">
        <f>P71+AA71+AL71+AW71+BH71+BS71+CD71+CO71+CZ71</f>
        <v>0</v>
      </c>
      <c r="E71" s="908">
        <f>Q71+AB71+AM71+AX71+BI71+BT71+CE71+CP71+DA71</f>
        <v>0</v>
      </c>
      <c r="F71" s="776">
        <f>R71+AC71+AN71+AY71+BJ71+BU71+CF71+CQ71+DB71</f>
        <v>0</v>
      </c>
      <c r="G71" s="777">
        <f t="shared" si="99"/>
        <v>0</v>
      </c>
      <c r="H71" s="777">
        <f t="shared" si="99"/>
        <v>0</v>
      </c>
      <c r="I71" s="777">
        <f t="shared" si="99"/>
        <v>0</v>
      </c>
      <c r="J71" s="777">
        <f t="shared" si="99"/>
        <v>0</v>
      </c>
      <c r="K71" s="343" t="s">
        <v>692</v>
      </c>
      <c r="L71" s="344">
        <v>1</v>
      </c>
      <c r="M71" s="338">
        <f>X71+AI71+AT71+BE71+BP71+CA71+CL71+CW71+DH71</f>
        <v>0</v>
      </c>
      <c r="N71" s="339"/>
      <c r="O71" s="794">
        <v>0</v>
      </c>
      <c r="P71" s="849">
        <f>U71+V71</f>
        <v>0</v>
      </c>
      <c r="Q71" s="1022"/>
      <c r="R71" s="853"/>
      <c r="S71" s="853"/>
      <c r="T71" s="853"/>
      <c r="U71" s="780">
        <f>Q71+R71+S71+T71</f>
        <v>0</v>
      </c>
      <c r="V71" s="1008"/>
      <c r="W71" s="635" t="s">
        <v>692</v>
      </c>
      <c r="X71" s="647"/>
      <c r="Y71" s="339"/>
      <c r="Z71" s="794">
        <v>5000</v>
      </c>
      <c r="AA71" s="796">
        <f>AF71+AG71</f>
        <v>0</v>
      </c>
      <c r="AB71" s="798"/>
      <c r="AC71" s="770"/>
      <c r="AD71" s="770"/>
      <c r="AE71" s="770"/>
      <c r="AF71" s="780">
        <f>AB71+AC71+AD71+AE71</f>
        <v>0</v>
      </c>
      <c r="AG71" s="770"/>
      <c r="AH71" s="343" t="s">
        <v>692</v>
      </c>
      <c r="AI71" s="459"/>
      <c r="AJ71" s="339"/>
      <c r="AK71" s="794">
        <v>5000</v>
      </c>
      <c r="AL71" s="796">
        <f>AQ71+AR71</f>
        <v>0</v>
      </c>
      <c r="AM71" s="798"/>
      <c r="AN71" s="770"/>
      <c r="AO71" s="770"/>
      <c r="AP71" s="770"/>
      <c r="AQ71" s="780">
        <f>AM71+AN71+AO71+AP71</f>
        <v>0</v>
      </c>
      <c r="AR71" s="770"/>
      <c r="AS71" s="343" t="s">
        <v>692</v>
      </c>
      <c r="AT71" s="470"/>
      <c r="AV71" s="794">
        <v>0</v>
      </c>
      <c r="AW71" s="796">
        <f>BB71+BC71</f>
        <v>0</v>
      </c>
      <c r="AX71" s="1018"/>
      <c r="AY71" s="770"/>
      <c r="AZ71" s="770"/>
      <c r="BA71" s="770"/>
      <c r="BB71" s="780">
        <f>AX71+AY71+AZ71+BA71</f>
        <v>0</v>
      </c>
      <c r="BC71" s="840"/>
      <c r="BD71" s="343" t="s">
        <v>692</v>
      </c>
      <c r="BE71" s="470"/>
      <c r="BG71" s="794">
        <v>0</v>
      </c>
      <c r="BH71" s="796">
        <f>BM71+BN71</f>
        <v>0</v>
      </c>
      <c r="BI71" s="798"/>
      <c r="BJ71" s="770"/>
      <c r="BK71" s="770"/>
      <c r="BL71" s="770"/>
      <c r="BM71" s="780">
        <f>BI71+BJ71+BK71+BL71</f>
        <v>0</v>
      </c>
      <c r="BN71" s="770"/>
      <c r="BO71" s="343" t="s">
        <v>692</v>
      </c>
      <c r="BP71" s="470"/>
      <c r="BR71" s="794">
        <v>0</v>
      </c>
      <c r="BS71" s="796">
        <f>BX71+BY71</f>
        <v>0</v>
      </c>
      <c r="BT71" s="798"/>
      <c r="BU71" s="770"/>
      <c r="BV71" s="770"/>
      <c r="BW71" s="770"/>
      <c r="BX71" s="780">
        <f>BT71+BU71+BV71+BW71</f>
        <v>0</v>
      </c>
      <c r="BY71" s="770"/>
      <c r="BZ71" s="343" t="s">
        <v>692</v>
      </c>
      <c r="CA71" s="470"/>
      <c r="CC71" s="794">
        <v>0</v>
      </c>
      <c r="CD71" s="796">
        <f>CI71+CJ71</f>
        <v>0</v>
      </c>
      <c r="CE71" s="798"/>
      <c r="CF71" s="770"/>
      <c r="CG71" s="770"/>
      <c r="CH71" s="770"/>
      <c r="CI71" s="780">
        <f>CE71+CF71+CG71+CH71</f>
        <v>0</v>
      </c>
      <c r="CJ71" s="770"/>
      <c r="CK71" s="343" t="s">
        <v>692</v>
      </c>
      <c r="CL71" s="470"/>
      <c r="CN71" s="794">
        <v>0</v>
      </c>
      <c r="CO71" s="796">
        <f>CT71+CU71</f>
        <v>0</v>
      </c>
      <c r="CP71" s="798"/>
      <c r="CQ71" s="770"/>
      <c r="CR71" s="770"/>
      <c r="CS71" s="770"/>
      <c r="CT71" s="780">
        <f>CP71+CQ71+CR71+CS71</f>
        <v>0</v>
      </c>
      <c r="CU71" s="770"/>
      <c r="CV71" s="343" t="s">
        <v>692</v>
      </c>
      <c r="CW71" s="470"/>
      <c r="CY71" s="794">
        <v>0</v>
      </c>
      <c r="CZ71" s="796">
        <f>DE71+DF71</f>
        <v>0</v>
      </c>
      <c r="DA71" s="798"/>
      <c r="DB71" s="770"/>
      <c r="DC71" s="770"/>
      <c r="DD71" s="770"/>
      <c r="DE71" s="780">
        <f>DA71+DB71+DC71+DD71</f>
        <v>0</v>
      </c>
      <c r="DF71" s="770"/>
      <c r="DG71" s="343" t="s">
        <v>692</v>
      </c>
      <c r="DH71" s="470"/>
      <c r="DL71" s="275">
        <v>2000</v>
      </c>
      <c r="DM71" s="275">
        <v>3000</v>
      </c>
      <c r="DT71" s="275">
        <f t="shared" si="69"/>
        <v>5000</v>
      </c>
      <c r="DV71" s="307">
        <f>DW71+DX71+DY71+DZ71+EB71</f>
        <v>5000</v>
      </c>
      <c r="DW71" s="307">
        <v>0</v>
      </c>
      <c r="DX71" s="307">
        <f>DT71*0.5</f>
        <v>2500</v>
      </c>
      <c r="DY71" s="307"/>
      <c r="DZ71" s="307">
        <f>DT71*0.25</f>
        <v>1250</v>
      </c>
      <c r="EA71" s="307">
        <f>SUM(DW71:DZ71)</f>
        <v>3750</v>
      </c>
      <c r="EB71" s="307">
        <f>DT71*0.25</f>
        <v>1250</v>
      </c>
      <c r="EC71" s="311"/>
    </row>
    <row r="72" spans="1:140" ht="69" customHeight="1" thickBot="1" x14ac:dyDescent="0.3">
      <c r="A72" s="1017"/>
      <c r="B72" s="975"/>
      <c r="C72" s="913"/>
      <c r="D72" s="909"/>
      <c r="E72" s="909"/>
      <c r="F72" s="777"/>
      <c r="G72" s="820"/>
      <c r="H72" s="820"/>
      <c r="I72" s="820"/>
      <c r="J72" s="820"/>
      <c r="K72" s="381" t="s">
        <v>490</v>
      </c>
      <c r="L72" s="382">
        <v>2</v>
      </c>
      <c r="M72" s="338">
        <f>X72+AI72+AT72+BE72+BP72+CA72+CL72+CW72+DH72</f>
        <v>0</v>
      </c>
      <c r="N72" s="339"/>
      <c r="O72" s="795"/>
      <c r="P72" s="855"/>
      <c r="Q72" s="1023"/>
      <c r="R72" s="854"/>
      <c r="S72" s="854"/>
      <c r="T72" s="854"/>
      <c r="U72" s="784"/>
      <c r="V72" s="1009"/>
      <c r="W72" s="639" t="s">
        <v>490</v>
      </c>
      <c r="X72" s="658"/>
      <c r="Y72" s="339"/>
      <c r="Z72" s="795"/>
      <c r="AA72" s="797"/>
      <c r="AB72" s="799"/>
      <c r="AC72" s="771"/>
      <c r="AD72" s="771"/>
      <c r="AE72" s="771"/>
      <c r="AF72" s="784"/>
      <c r="AG72" s="771"/>
      <c r="AH72" s="381" t="s">
        <v>490</v>
      </c>
      <c r="AI72" s="457"/>
      <c r="AJ72" s="339"/>
      <c r="AK72" s="795"/>
      <c r="AL72" s="797"/>
      <c r="AM72" s="799"/>
      <c r="AN72" s="771"/>
      <c r="AO72" s="771"/>
      <c r="AP72" s="771"/>
      <c r="AQ72" s="784"/>
      <c r="AR72" s="771"/>
      <c r="AS72" s="381" t="s">
        <v>490</v>
      </c>
      <c r="AT72" s="469"/>
      <c r="AV72" s="795"/>
      <c r="AW72" s="797"/>
      <c r="AX72" s="1019"/>
      <c r="AY72" s="771"/>
      <c r="AZ72" s="771"/>
      <c r="BA72" s="771"/>
      <c r="BB72" s="784"/>
      <c r="BC72" s="841"/>
      <c r="BD72" s="381" t="s">
        <v>490</v>
      </c>
      <c r="BE72" s="469"/>
      <c r="BG72" s="795"/>
      <c r="BH72" s="797"/>
      <c r="BI72" s="799"/>
      <c r="BJ72" s="771"/>
      <c r="BK72" s="771"/>
      <c r="BL72" s="771"/>
      <c r="BM72" s="784"/>
      <c r="BN72" s="771"/>
      <c r="BO72" s="381" t="s">
        <v>490</v>
      </c>
      <c r="BP72" s="469"/>
      <c r="BR72" s="795"/>
      <c r="BS72" s="797"/>
      <c r="BT72" s="799"/>
      <c r="BU72" s="771"/>
      <c r="BV72" s="771"/>
      <c r="BW72" s="771"/>
      <c r="BX72" s="784"/>
      <c r="BY72" s="771"/>
      <c r="BZ72" s="381" t="s">
        <v>490</v>
      </c>
      <c r="CA72" s="469"/>
      <c r="CC72" s="795"/>
      <c r="CD72" s="797"/>
      <c r="CE72" s="799"/>
      <c r="CF72" s="771"/>
      <c r="CG72" s="771"/>
      <c r="CH72" s="771"/>
      <c r="CI72" s="784"/>
      <c r="CJ72" s="771"/>
      <c r="CK72" s="381" t="s">
        <v>490</v>
      </c>
      <c r="CL72" s="469"/>
      <c r="CN72" s="795"/>
      <c r="CO72" s="797"/>
      <c r="CP72" s="799"/>
      <c r="CQ72" s="771"/>
      <c r="CR72" s="771"/>
      <c r="CS72" s="771"/>
      <c r="CT72" s="784"/>
      <c r="CU72" s="771"/>
      <c r="CV72" s="381" t="s">
        <v>490</v>
      </c>
      <c r="CW72" s="469"/>
      <c r="CY72" s="795"/>
      <c r="CZ72" s="797"/>
      <c r="DA72" s="799"/>
      <c r="DB72" s="771"/>
      <c r="DC72" s="771"/>
      <c r="DD72" s="771"/>
      <c r="DE72" s="784"/>
      <c r="DF72" s="771"/>
      <c r="DG72" s="381" t="s">
        <v>490</v>
      </c>
      <c r="DH72" s="469"/>
      <c r="DT72" s="275">
        <f t="shared" si="69"/>
        <v>0</v>
      </c>
      <c r="DV72" s="307"/>
      <c r="DW72" s="307"/>
      <c r="DX72" s="307"/>
      <c r="DY72" s="307"/>
      <c r="DZ72" s="307"/>
      <c r="EA72" s="308">
        <f>SUM(DW72:DZ72)</f>
        <v>0</v>
      </c>
      <c r="EB72" s="307"/>
      <c r="EC72" s="311"/>
    </row>
    <row r="73" spans="1:140" s="335" customFormat="1" ht="21.75" customHeight="1" thickBot="1" x14ac:dyDescent="0.3">
      <c r="A73" s="1012" t="s">
        <v>118</v>
      </c>
      <c r="B73" s="1013"/>
      <c r="C73" s="1014"/>
      <c r="D73" s="1014"/>
      <c r="E73" s="1014"/>
      <c r="F73" s="1014"/>
      <c r="G73" s="1014"/>
      <c r="H73" s="1014"/>
      <c r="I73" s="1014"/>
      <c r="J73" s="1014"/>
      <c r="K73" s="1014"/>
      <c r="L73" s="1014"/>
      <c r="M73" s="1015"/>
      <c r="N73" s="309"/>
      <c r="O73" s="788" t="s">
        <v>260</v>
      </c>
      <c r="P73" s="789"/>
      <c r="Q73" s="789"/>
      <c r="R73" s="789"/>
      <c r="S73" s="789"/>
      <c r="T73" s="789"/>
      <c r="U73" s="789"/>
      <c r="V73" s="789"/>
      <c r="W73" s="789"/>
      <c r="X73" s="790"/>
      <c r="Y73" s="395"/>
      <c r="Z73" s="788" t="s">
        <v>260</v>
      </c>
      <c r="AA73" s="789"/>
      <c r="AB73" s="789"/>
      <c r="AC73" s="789"/>
      <c r="AD73" s="789"/>
      <c r="AE73" s="789"/>
      <c r="AF73" s="789"/>
      <c r="AG73" s="789"/>
      <c r="AH73" s="789"/>
      <c r="AI73" s="790"/>
      <c r="AJ73" s="395"/>
      <c r="AK73" s="788" t="s">
        <v>260</v>
      </c>
      <c r="AL73" s="789"/>
      <c r="AM73" s="789"/>
      <c r="AN73" s="789"/>
      <c r="AO73" s="789"/>
      <c r="AP73" s="789"/>
      <c r="AQ73" s="789"/>
      <c r="AR73" s="789"/>
      <c r="AS73" s="789"/>
      <c r="AT73" s="790"/>
      <c r="AV73" s="788" t="s">
        <v>260</v>
      </c>
      <c r="AW73" s="789"/>
      <c r="AX73" s="789"/>
      <c r="AY73" s="789"/>
      <c r="AZ73" s="789"/>
      <c r="BA73" s="789"/>
      <c r="BB73" s="789"/>
      <c r="BC73" s="789"/>
      <c r="BD73" s="789"/>
      <c r="BE73" s="790"/>
      <c r="BG73" s="788" t="s">
        <v>260</v>
      </c>
      <c r="BH73" s="789"/>
      <c r="BI73" s="789"/>
      <c r="BJ73" s="789"/>
      <c r="BK73" s="789"/>
      <c r="BL73" s="789"/>
      <c r="BM73" s="789"/>
      <c r="BN73" s="789"/>
      <c r="BO73" s="789"/>
      <c r="BP73" s="790"/>
      <c r="BR73" s="788" t="s">
        <v>260</v>
      </c>
      <c r="BS73" s="789"/>
      <c r="BT73" s="789"/>
      <c r="BU73" s="789"/>
      <c r="BV73" s="789"/>
      <c r="BW73" s="789"/>
      <c r="BX73" s="789"/>
      <c r="BY73" s="789"/>
      <c r="BZ73" s="789"/>
      <c r="CA73" s="790"/>
      <c r="CC73" s="788" t="s">
        <v>260</v>
      </c>
      <c r="CD73" s="789"/>
      <c r="CE73" s="789"/>
      <c r="CF73" s="789"/>
      <c r="CG73" s="789"/>
      <c r="CH73" s="789"/>
      <c r="CI73" s="789"/>
      <c r="CJ73" s="789"/>
      <c r="CK73" s="789"/>
      <c r="CL73" s="790"/>
      <c r="CN73" s="788" t="s">
        <v>260</v>
      </c>
      <c r="CO73" s="789"/>
      <c r="CP73" s="789"/>
      <c r="CQ73" s="789"/>
      <c r="CR73" s="789"/>
      <c r="CS73" s="789"/>
      <c r="CT73" s="789"/>
      <c r="CU73" s="789"/>
      <c r="CV73" s="789"/>
      <c r="CW73" s="790"/>
      <c r="CY73" s="788" t="s">
        <v>260</v>
      </c>
      <c r="CZ73" s="789"/>
      <c r="DA73" s="789"/>
      <c r="DB73" s="789"/>
      <c r="DC73" s="789"/>
      <c r="DD73" s="789"/>
      <c r="DE73" s="789"/>
      <c r="DF73" s="789"/>
      <c r="DG73" s="789"/>
      <c r="DH73" s="790"/>
      <c r="DK73" s="275">
        <v>0</v>
      </c>
      <c r="DL73" s="275">
        <v>1000</v>
      </c>
      <c r="DM73" s="275"/>
      <c r="DN73" s="275"/>
      <c r="DO73" s="275"/>
      <c r="DP73" s="275"/>
      <c r="DQ73" s="275"/>
      <c r="DR73" s="275"/>
      <c r="DS73" s="275"/>
      <c r="DT73" s="275">
        <f t="shared" si="69"/>
        <v>1000</v>
      </c>
      <c r="DU73" s="276"/>
      <c r="DV73" s="307">
        <f>DW73+DX73+DY73+DZ73+EB73</f>
        <v>1000</v>
      </c>
      <c r="DW73" s="307">
        <v>0</v>
      </c>
      <c r="DX73" s="307">
        <v>0</v>
      </c>
      <c r="DY73" s="307"/>
      <c r="DZ73" s="307">
        <f>DT73*0.5</f>
        <v>500</v>
      </c>
      <c r="EA73" s="307">
        <f>SUM(DW73:DZ73)</f>
        <v>500</v>
      </c>
      <c r="EB73" s="307">
        <f>DT73*0.5</f>
        <v>500</v>
      </c>
      <c r="EC73" s="311"/>
      <c r="ED73" s="276"/>
      <c r="EE73" s="276"/>
      <c r="EF73" s="276"/>
      <c r="EG73" s="276"/>
      <c r="EH73" s="276"/>
      <c r="EI73" s="276"/>
      <c r="EJ73" s="276"/>
    </row>
    <row r="74" spans="1:140" s="386" customFormat="1" ht="30" customHeight="1" thickBot="1" x14ac:dyDescent="0.3">
      <c r="A74" s="312" t="s">
        <v>9</v>
      </c>
      <c r="B74" s="313"/>
      <c r="C74" s="314">
        <f>SUM(C76:C81)</f>
        <v>115000</v>
      </c>
      <c r="D74" s="315">
        <f>SUM(D76:D81)</f>
        <v>0</v>
      </c>
      <c r="E74" s="315">
        <f t="shared" ref="E74:J74" si="100">SUM(E76:E81)</f>
        <v>0</v>
      </c>
      <c r="F74" s="315">
        <f t="shared" si="100"/>
        <v>0</v>
      </c>
      <c r="G74" s="315">
        <f t="shared" si="100"/>
        <v>0</v>
      </c>
      <c r="H74" s="315">
        <f t="shared" si="100"/>
        <v>0</v>
      </c>
      <c r="I74" s="315">
        <f t="shared" si="100"/>
        <v>0</v>
      </c>
      <c r="J74" s="315">
        <f t="shared" si="100"/>
        <v>0</v>
      </c>
      <c r="K74" s="316"/>
      <c r="L74" s="317"/>
      <c r="M74" s="318"/>
      <c r="N74" s="319"/>
      <c r="O74" s="402">
        <f>SUM(O76:O81)</f>
        <v>1000</v>
      </c>
      <c r="P74" s="403">
        <f>SUM(P76:P81)</f>
        <v>0</v>
      </c>
      <c r="Q74" s="403">
        <f t="shared" ref="Q74:V74" si="101">SUM(Q76:Q81)</f>
        <v>0</v>
      </c>
      <c r="R74" s="403">
        <f t="shared" si="101"/>
        <v>0</v>
      </c>
      <c r="S74" s="403">
        <f t="shared" si="101"/>
        <v>0</v>
      </c>
      <c r="T74" s="403">
        <f t="shared" si="101"/>
        <v>0</v>
      </c>
      <c r="U74" s="403">
        <f t="shared" si="101"/>
        <v>0</v>
      </c>
      <c r="V74" s="404">
        <f t="shared" si="101"/>
        <v>0</v>
      </c>
      <c r="W74" s="405"/>
      <c r="X74" s="329"/>
      <c r="Y74" s="406"/>
      <c r="Z74" s="320">
        <f>SUM(Z76:Z81)</f>
        <v>38000</v>
      </c>
      <c r="AA74" s="321">
        <f>SUM(AA76:AA81)</f>
        <v>0</v>
      </c>
      <c r="AB74" s="321">
        <f t="shared" ref="AB74:AG74" si="102">SUM(AB76:AB81)</f>
        <v>0</v>
      </c>
      <c r="AC74" s="321">
        <f t="shared" si="102"/>
        <v>0</v>
      </c>
      <c r="AD74" s="321">
        <f t="shared" si="102"/>
        <v>0</v>
      </c>
      <c r="AE74" s="321">
        <f t="shared" si="102"/>
        <v>0</v>
      </c>
      <c r="AF74" s="403">
        <f t="shared" si="102"/>
        <v>0</v>
      </c>
      <c r="AG74" s="321">
        <f t="shared" si="102"/>
        <v>0</v>
      </c>
      <c r="AH74" s="322"/>
      <c r="AI74" s="323"/>
      <c r="AJ74" s="406"/>
      <c r="AK74" s="320">
        <f>SUM(AK76:AK81)</f>
        <v>76000</v>
      </c>
      <c r="AL74" s="321">
        <f>SUM(AL76:AL81)</f>
        <v>0</v>
      </c>
      <c r="AM74" s="321">
        <f t="shared" ref="AM74:AR74" si="103">SUM(AM76:AM81)</f>
        <v>0</v>
      </c>
      <c r="AN74" s="321">
        <f t="shared" si="103"/>
        <v>0</v>
      </c>
      <c r="AO74" s="321">
        <f t="shared" si="103"/>
        <v>0</v>
      </c>
      <c r="AP74" s="321">
        <f t="shared" si="103"/>
        <v>0</v>
      </c>
      <c r="AQ74" s="403">
        <f t="shared" si="103"/>
        <v>0</v>
      </c>
      <c r="AR74" s="321">
        <f t="shared" si="103"/>
        <v>0</v>
      </c>
      <c r="AS74" s="322"/>
      <c r="AT74" s="323"/>
      <c r="AV74" s="402">
        <f>SUM(AV76:AV81)</f>
        <v>0</v>
      </c>
      <c r="AW74" s="407">
        <f>SUM(AW76:AW81)</f>
        <v>0</v>
      </c>
      <c r="AX74" s="403">
        <f t="shared" ref="AX74:BC74" si="104">SUM(AX76:AX81)</f>
        <v>0</v>
      </c>
      <c r="AY74" s="403">
        <f t="shared" si="104"/>
        <v>0</v>
      </c>
      <c r="AZ74" s="403">
        <f t="shared" si="104"/>
        <v>0</v>
      </c>
      <c r="BA74" s="403">
        <f t="shared" si="104"/>
        <v>0</v>
      </c>
      <c r="BB74" s="403">
        <f t="shared" si="104"/>
        <v>0</v>
      </c>
      <c r="BC74" s="408">
        <f t="shared" si="104"/>
        <v>0</v>
      </c>
      <c r="BD74" s="405"/>
      <c r="BE74" s="329"/>
      <c r="BG74" s="320">
        <f>SUM(BG76:BG81)</f>
        <v>0</v>
      </c>
      <c r="BH74" s="321">
        <f>SUM(BH76:BH81)</f>
        <v>0</v>
      </c>
      <c r="BI74" s="321">
        <f t="shared" ref="BI74:BN74" si="105">SUM(BI76:BI81)</f>
        <v>0</v>
      </c>
      <c r="BJ74" s="321">
        <f t="shared" si="105"/>
        <v>0</v>
      </c>
      <c r="BK74" s="321">
        <f t="shared" si="105"/>
        <v>0</v>
      </c>
      <c r="BL74" s="321">
        <f t="shared" si="105"/>
        <v>0</v>
      </c>
      <c r="BM74" s="403">
        <f t="shared" si="105"/>
        <v>0</v>
      </c>
      <c r="BN74" s="321">
        <f t="shared" si="105"/>
        <v>0</v>
      </c>
      <c r="BO74" s="322"/>
      <c r="BP74" s="323"/>
      <c r="BR74" s="320">
        <f>SUM(BR76:BR81)</f>
        <v>0</v>
      </c>
      <c r="BS74" s="321">
        <f>SUM(BS76:BS81)</f>
        <v>0</v>
      </c>
      <c r="BT74" s="321">
        <f t="shared" ref="BT74:BY74" si="106">SUM(BT76:BT81)</f>
        <v>0</v>
      </c>
      <c r="BU74" s="321">
        <f t="shared" si="106"/>
        <v>0</v>
      </c>
      <c r="BV74" s="321">
        <f t="shared" si="106"/>
        <v>0</v>
      </c>
      <c r="BW74" s="321">
        <f t="shared" si="106"/>
        <v>0</v>
      </c>
      <c r="BX74" s="403">
        <f t="shared" si="106"/>
        <v>0</v>
      </c>
      <c r="BY74" s="321">
        <f t="shared" si="106"/>
        <v>0</v>
      </c>
      <c r="BZ74" s="322"/>
      <c r="CA74" s="323"/>
      <c r="CC74" s="402">
        <f>SUM(CC76:CC81)</f>
        <v>0</v>
      </c>
      <c r="CD74" s="407">
        <f>SUM(CD76:CD81)</f>
        <v>0</v>
      </c>
      <c r="CE74" s="403">
        <f t="shared" ref="CE74:CJ74" si="107">SUM(CE76:CE81)</f>
        <v>0</v>
      </c>
      <c r="CF74" s="403">
        <f t="shared" si="107"/>
        <v>0</v>
      </c>
      <c r="CG74" s="403">
        <f t="shared" si="107"/>
        <v>0</v>
      </c>
      <c r="CH74" s="403">
        <f t="shared" si="107"/>
        <v>0</v>
      </c>
      <c r="CI74" s="403">
        <f t="shared" si="107"/>
        <v>0</v>
      </c>
      <c r="CJ74" s="408">
        <f t="shared" si="107"/>
        <v>0</v>
      </c>
      <c r="CK74" s="405"/>
      <c r="CL74" s="329"/>
      <c r="CN74" s="402">
        <f>SUM(CN76:CN81)</f>
        <v>0</v>
      </c>
      <c r="CO74" s="407">
        <f>SUM(CO76:CO81)</f>
        <v>0</v>
      </c>
      <c r="CP74" s="403">
        <f t="shared" ref="CP74:CU74" si="108">SUM(CP76:CP81)</f>
        <v>0</v>
      </c>
      <c r="CQ74" s="403">
        <f t="shared" si="108"/>
        <v>0</v>
      </c>
      <c r="CR74" s="403">
        <f t="shared" si="108"/>
        <v>0</v>
      </c>
      <c r="CS74" s="403">
        <f t="shared" si="108"/>
        <v>0</v>
      </c>
      <c r="CT74" s="403">
        <f t="shared" si="108"/>
        <v>0</v>
      </c>
      <c r="CU74" s="408">
        <f t="shared" si="108"/>
        <v>0</v>
      </c>
      <c r="CV74" s="405"/>
      <c r="CW74" s="329"/>
      <c r="CY74" s="402">
        <f>SUM(CY76:CY81)</f>
        <v>0</v>
      </c>
      <c r="CZ74" s="407">
        <f>SUM(CZ76:CZ81)</f>
        <v>0</v>
      </c>
      <c r="DA74" s="403">
        <f t="shared" ref="DA74:DF74" si="109">SUM(DA76:DA81)</f>
        <v>0</v>
      </c>
      <c r="DB74" s="403">
        <f t="shared" si="109"/>
        <v>0</v>
      </c>
      <c r="DC74" s="403">
        <f t="shared" si="109"/>
        <v>0</v>
      </c>
      <c r="DD74" s="403">
        <f t="shared" si="109"/>
        <v>0</v>
      </c>
      <c r="DE74" s="403">
        <f t="shared" si="109"/>
        <v>0</v>
      </c>
      <c r="DF74" s="408">
        <f t="shared" si="109"/>
        <v>0</v>
      </c>
      <c r="DG74" s="405"/>
      <c r="DH74" s="329"/>
      <c r="DK74" s="331">
        <v>0</v>
      </c>
      <c r="DL74" s="331">
        <v>30000</v>
      </c>
      <c r="DM74" s="331">
        <v>70000</v>
      </c>
      <c r="DN74" s="331"/>
      <c r="DO74" s="331"/>
      <c r="DP74" s="331"/>
      <c r="DQ74" s="331"/>
      <c r="DR74" s="331"/>
      <c r="DS74" s="331"/>
      <c r="DT74" s="331">
        <f t="shared" si="69"/>
        <v>100000</v>
      </c>
      <c r="DU74" s="332"/>
      <c r="DV74" s="331">
        <f>DW74+DX74+DY74+DZ74+EB74</f>
        <v>100000</v>
      </c>
      <c r="DW74" s="331">
        <f>DT74*0.85</f>
        <v>85000</v>
      </c>
      <c r="DX74" s="331">
        <f>DT74*0.1</f>
        <v>10000</v>
      </c>
      <c r="DY74" s="331"/>
      <c r="DZ74" s="331">
        <f>DT74*0.05</f>
        <v>5000</v>
      </c>
      <c r="EA74" s="331">
        <f>SUM(DW74:DZ74)</f>
        <v>100000</v>
      </c>
      <c r="EB74" s="331"/>
      <c r="EC74" s="334"/>
      <c r="ED74" s="332"/>
      <c r="EE74" s="332"/>
      <c r="EF74" s="332"/>
      <c r="EG74" s="332"/>
      <c r="EH74" s="332"/>
      <c r="EI74" s="332"/>
      <c r="EJ74" s="332"/>
    </row>
    <row r="75" spans="1:140" s="335" customFormat="1" ht="65.25" customHeight="1" x14ac:dyDescent="0.25">
      <c r="A75" s="880" t="s">
        <v>119</v>
      </c>
      <c r="B75" s="1010"/>
      <c r="C75" s="1010"/>
      <c r="D75" s="1010"/>
      <c r="E75" s="1010"/>
      <c r="F75" s="1010"/>
      <c r="G75" s="1010"/>
      <c r="H75" s="1010"/>
      <c r="I75" s="1010"/>
      <c r="J75" s="1010"/>
      <c r="K75" s="1010"/>
      <c r="L75" s="1010"/>
      <c r="M75" s="1011"/>
      <c r="N75" s="309"/>
      <c r="O75" s="918" t="s">
        <v>261</v>
      </c>
      <c r="P75" s="919"/>
      <c r="Q75" s="919"/>
      <c r="R75" s="919"/>
      <c r="S75" s="919"/>
      <c r="T75" s="919"/>
      <c r="U75" s="919"/>
      <c r="V75" s="919"/>
      <c r="W75" s="919"/>
      <c r="X75" s="920"/>
      <c r="Y75" s="395"/>
      <c r="Z75" s="918" t="s">
        <v>261</v>
      </c>
      <c r="AA75" s="919"/>
      <c r="AB75" s="919"/>
      <c r="AC75" s="919"/>
      <c r="AD75" s="919"/>
      <c r="AE75" s="919"/>
      <c r="AF75" s="919"/>
      <c r="AG75" s="919"/>
      <c r="AH75" s="919"/>
      <c r="AI75" s="920"/>
      <c r="AJ75" s="395"/>
      <c r="AK75" s="785" t="s">
        <v>261</v>
      </c>
      <c r="AL75" s="786"/>
      <c r="AM75" s="786"/>
      <c r="AN75" s="786"/>
      <c r="AO75" s="786"/>
      <c r="AP75" s="786"/>
      <c r="AQ75" s="786"/>
      <c r="AR75" s="786"/>
      <c r="AS75" s="786"/>
      <c r="AT75" s="787"/>
      <c r="AV75" s="785" t="s">
        <v>261</v>
      </c>
      <c r="AW75" s="786"/>
      <c r="AX75" s="786"/>
      <c r="AY75" s="786"/>
      <c r="AZ75" s="786"/>
      <c r="BA75" s="786"/>
      <c r="BB75" s="786"/>
      <c r="BC75" s="786"/>
      <c r="BD75" s="786"/>
      <c r="BE75" s="787"/>
      <c r="BG75" s="785" t="s">
        <v>261</v>
      </c>
      <c r="BH75" s="786"/>
      <c r="BI75" s="786"/>
      <c r="BJ75" s="786"/>
      <c r="BK75" s="786"/>
      <c r="BL75" s="786"/>
      <c r="BM75" s="786"/>
      <c r="BN75" s="786"/>
      <c r="BO75" s="786"/>
      <c r="BP75" s="787"/>
      <c r="BR75" s="785" t="s">
        <v>261</v>
      </c>
      <c r="BS75" s="786"/>
      <c r="BT75" s="786"/>
      <c r="BU75" s="786"/>
      <c r="BV75" s="786"/>
      <c r="BW75" s="786"/>
      <c r="BX75" s="786"/>
      <c r="BY75" s="786"/>
      <c r="BZ75" s="786"/>
      <c r="CA75" s="787"/>
      <c r="CC75" s="785" t="s">
        <v>261</v>
      </c>
      <c r="CD75" s="786"/>
      <c r="CE75" s="786"/>
      <c r="CF75" s="786"/>
      <c r="CG75" s="786"/>
      <c r="CH75" s="786"/>
      <c r="CI75" s="786"/>
      <c r="CJ75" s="786"/>
      <c r="CK75" s="786"/>
      <c r="CL75" s="787"/>
      <c r="CN75" s="785" t="s">
        <v>261</v>
      </c>
      <c r="CO75" s="786"/>
      <c r="CP75" s="786"/>
      <c r="CQ75" s="786"/>
      <c r="CR75" s="786"/>
      <c r="CS75" s="786"/>
      <c r="CT75" s="786"/>
      <c r="CU75" s="786"/>
      <c r="CV75" s="786"/>
      <c r="CW75" s="787"/>
      <c r="CY75" s="785" t="s">
        <v>261</v>
      </c>
      <c r="CZ75" s="786"/>
      <c r="DA75" s="786"/>
      <c r="DB75" s="786"/>
      <c r="DC75" s="786"/>
      <c r="DD75" s="786"/>
      <c r="DE75" s="786"/>
      <c r="DF75" s="786"/>
      <c r="DG75" s="786"/>
      <c r="DH75" s="787"/>
      <c r="DK75" s="275">
        <f t="shared" ref="DK75:DT75" si="110">SUM(DK6:DK74)</f>
        <v>137300</v>
      </c>
      <c r="DL75" s="275">
        <f t="shared" si="110"/>
        <v>348600</v>
      </c>
      <c r="DM75" s="275">
        <f t="shared" si="110"/>
        <v>224700</v>
      </c>
      <c r="DN75" s="275">
        <f t="shared" si="110"/>
        <v>0</v>
      </c>
      <c r="DO75" s="275">
        <f t="shared" si="110"/>
        <v>0</v>
      </c>
      <c r="DP75" s="275">
        <f t="shared" si="110"/>
        <v>0</v>
      </c>
      <c r="DQ75" s="275">
        <f t="shared" si="110"/>
        <v>0</v>
      </c>
      <c r="DR75" s="275">
        <f t="shared" si="110"/>
        <v>0</v>
      </c>
      <c r="DS75" s="275">
        <f t="shared" si="110"/>
        <v>0</v>
      </c>
      <c r="DT75" s="275">
        <f t="shared" si="110"/>
        <v>710600</v>
      </c>
      <c r="DU75" s="311">
        <f>SUM(DK75:DS75)</f>
        <v>710600</v>
      </c>
      <c r="DV75" s="307">
        <f t="shared" ref="DV75:EB75" si="111">SUM(DV6:DV74)</f>
        <v>710600</v>
      </c>
      <c r="DW75" s="307">
        <f t="shared" si="111"/>
        <v>175800</v>
      </c>
      <c r="DX75" s="307">
        <f t="shared" si="111"/>
        <v>351100</v>
      </c>
      <c r="DY75" s="307">
        <f t="shared" si="111"/>
        <v>750</v>
      </c>
      <c r="DZ75" s="307">
        <f t="shared" si="111"/>
        <v>53380</v>
      </c>
      <c r="EA75" s="307">
        <f t="shared" si="111"/>
        <v>581030</v>
      </c>
      <c r="EB75" s="307">
        <f t="shared" si="111"/>
        <v>129570</v>
      </c>
      <c r="EC75" s="311"/>
      <c r="ED75" s="311">
        <f t="shared" ref="ED75:EJ75" si="112">ED4+ED43+ED56+ED67</f>
        <v>710600</v>
      </c>
      <c r="EE75" s="311">
        <f t="shared" si="112"/>
        <v>175800</v>
      </c>
      <c r="EF75" s="311">
        <f t="shared" si="112"/>
        <v>351100</v>
      </c>
      <c r="EG75" s="311">
        <f t="shared" si="112"/>
        <v>750</v>
      </c>
      <c r="EH75" s="311">
        <f t="shared" si="112"/>
        <v>53380</v>
      </c>
      <c r="EI75" s="311">
        <f t="shared" si="112"/>
        <v>581030</v>
      </c>
      <c r="EJ75" s="311">
        <f t="shared" si="112"/>
        <v>129570</v>
      </c>
    </row>
    <row r="76" spans="1:140" ht="134.25" customHeight="1" x14ac:dyDescent="0.25">
      <c r="A76" s="336" t="s">
        <v>265</v>
      </c>
      <c r="B76" s="609" t="s">
        <v>683</v>
      </c>
      <c r="C76" s="368">
        <f>O76+Z76+AK76+AV76+BG76+BR76+CC76+CN76+CY76</f>
        <v>2000</v>
      </c>
      <c r="D76" s="369">
        <f t="shared" ref="D76:F78" si="113">P76+AA76+AL76+AW76+BH76+BS76+CD76+CO76+CZ76</f>
        <v>0</v>
      </c>
      <c r="E76" s="369">
        <f t="shared" si="113"/>
        <v>0</v>
      </c>
      <c r="F76" s="370">
        <f t="shared" si="113"/>
        <v>0</v>
      </c>
      <c r="G76" s="370">
        <f t="shared" ref="G76:J78" si="114">S76+AD76+AO76+AZ76+BK76+BV76+CG76+CR76+DC76</f>
        <v>0</v>
      </c>
      <c r="H76" s="370">
        <f t="shared" si="114"/>
        <v>0</v>
      </c>
      <c r="I76" s="370">
        <f t="shared" si="114"/>
        <v>0</v>
      </c>
      <c r="J76" s="370">
        <f t="shared" si="114"/>
        <v>0</v>
      </c>
      <c r="K76" s="340" t="s">
        <v>263</v>
      </c>
      <c r="L76" s="337">
        <v>1</v>
      </c>
      <c r="M76" s="338">
        <f>X76+AI76+AT76+BE76+BP76+CA76+CL76+CW76+DH76</f>
        <v>0</v>
      </c>
      <c r="N76" s="387"/>
      <c r="O76" s="409">
        <v>1000</v>
      </c>
      <c r="P76" s="372">
        <f t="shared" ref="P76:P81" si="115">U76+V76</f>
        <v>0</v>
      </c>
      <c r="Q76" s="388"/>
      <c r="R76" s="389"/>
      <c r="S76" s="389"/>
      <c r="T76" s="389"/>
      <c r="U76" s="370">
        <f t="shared" ref="U76:U81" si="116">Q76+R76+S76+T76</f>
        <v>0</v>
      </c>
      <c r="V76" s="659"/>
      <c r="W76" s="636" t="s">
        <v>263</v>
      </c>
      <c r="X76" s="652"/>
      <c r="Y76" s="387"/>
      <c r="Z76" s="409">
        <v>1000</v>
      </c>
      <c r="AA76" s="374">
        <f>AF76+AG76</f>
        <v>0</v>
      </c>
      <c r="AB76" s="462"/>
      <c r="AC76" s="447"/>
      <c r="AD76" s="447"/>
      <c r="AE76" s="447"/>
      <c r="AF76" s="370">
        <f t="shared" ref="AF76:AF81" si="117">AB76+AC76+AD76+AE76</f>
        <v>0</v>
      </c>
      <c r="AG76" s="465"/>
      <c r="AH76" s="336" t="s">
        <v>263</v>
      </c>
      <c r="AI76" s="456"/>
      <c r="AJ76" s="387"/>
      <c r="AK76" s="409">
        <v>0</v>
      </c>
      <c r="AL76" s="374">
        <f>AQ76+AR76</f>
        <v>0</v>
      </c>
      <c r="AM76" s="462"/>
      <c r="AN76" s="447"/>
      <c r="AO76" s="447"/>
      <c r="AP76" s="447"/>
      <c r="AQ76" s="370">
        <f t="shared" ref="AQ76:AQ81" si="118">AM76+AN76+AO76+AP76</f>
        <v>0</v>
      </c>
      <c r="AR76" s="465"/>
      <c r="AS76" s="336" t="s">
        <v>263</v>
      </c>
      <c r="AT76" s="468"/>
      <c r="AV76" s="409">
        <v>0</v>
      </c>
      <c r="AW76" s="374">
        <f>BB76+BC76</f>
        <v>0</v>
      </c>
      <c r="AX76" s="399"/>
      <c r="AY76" s="447"/>
      <c r="AZ76" s="447"/>
      <c r="BA76" s="447"/>
      <c r="BB76" s="370">
        <f t="shared" ref="BB76:BB81" si="119">AX76+AY76+AZ76+BA76</f>
        <v>0</v>
      </c>
      <c r="BC76" s="465"/>
      <c r="BD76" s="336" t="s">
        <v>263</v>
      </c>
      <c r="BE76" s="468"/>
      <c r="BG76" s="409">
        <v>0</v>
      </c>
      <c r="BH76" s="374">
        <f>BM76+BN76</f>
        <v>0</v>
      </c>
      <c r="BI76" s="462"/>
      <c r="BJ76" s="447"/>
      <c r="BK76" s="447"/>
      <c r="BL76" s="447"/>
      <c r="BM76" s="370">
        <f t="shared" ref="BM76:BM81" si="120">BI76+BJ76+BK76+BL76</f>
        <v>0</v>
      </c>
      <c r="BN76" s="465"/>
      <c r="BO76" s="336" t="s">
        <v>263</v>
      </c>
      <c r="BP76" s="468"/>
      <c r="BR76" s="409">
        <v>0</v>
      </c>
      <c r="BS76" s="374">
        <f>BX76+BY76</f>
        <v>0</v>
      </c>
      <c r="BT76" s="462"/>
      <c r="BU76" s="447"/>
      <c r="BV76" s="447"/>
      <c r="BW76" s="447"/>
      <c r="BX76" s="370">
        <f t="shared" ref="BX76:BX81" si="121">BT76+BU76+BV76+BW76</f>
        <v>0</v>
      </c>
      <c r="BY76" s="465"/>
      <c r="BZ76" s="336" t="s">
        <v>263</v>
      </c>
      <c r="CA76" s="468"/>
      <c r="CC76" s="409">
        <v>0</v>
      </c>
      <c r="CD76" s="374">
        <f>CI76+CJ76</f>
        <v>0</v>
      </c>
      <c r="CE76" s="462"/>
      <c r="CF76" s="447"/>
      <c r="CG76" s="447"/>
      <c r="CH76" s="447"/>
      <c r="CI76" s="370">
        <f t="shared" ref="CI76:CI81" si="122">CE76+CF76+CG76+CH76</f>
        <v>0</v>
      </c>
      <c r="CJ76" s="465"/>
      <c r="CK76" s="336" t="s">
        <v>263</v>
      </c>
      <c r="CL76" s="468"/>
      <c r="CN76" s="409">
        <v>0</v>
      </c>
      <c r="CO76" s="374">
        <f>CT76+CU76</f>
        <v>0</v>
      </c>
      <c r="CP76" s="399"/>
      <c r="CQ76" s="389"/>
      <c r="CR76" s="389"/>
      <c r="CS76" s="389"/>
      <c r="CT76" s="370">
        <f t="shared" ref="CT76:CT81" si="123">CP76+CQ76+CR76+CS76</f>
        <v>0</v>
      </c>
      <c r="CU76" s="465"/>
      <c r="CV76" s="336" t="s">
        <v>263</v>
      </c>
      <c r="CW76" s="468"/>
      <c r="CY76" s="409">
        <v>0</v>
      </c>
      <c r="CZ76" s="374">
        <f>DE76+DF76</f>
        <v>0</v>
      </c>
      <c r="DA76" s="399"/>
      <c r="DB76" s="389"/>
      <c r="DC76" s="389"/>
      <c r="DD76" s="389"/>
      <c r="DE76" s="370">
        <f t="shared" ref="DE76:DE81" si="124">DA76+DB76+DC76+DD76</f>
        <v>0</v>
      </c>
      <c r="DF76" s="410"/>
      <c r="DG76" s="336" t="s">
        <v>263</v>
      </c>
      <c r="DH76" s="341"/>
      <c r="DV76" s="307"/>
      <c r="DW76" s="307"/>
      <c r="DX76" s="307"/>
      <c r="DY76" s="307"/>
      <c r="DZ76" s="307"/>
      <c r="EA76" s="307"/>
      <c r="EB76" s="307"/>
      <c r="EC76" s="311"/>
    </row>
    <row r="77" spans="1:140" ht="178.5" customHeight="1" x14ac:dyDescent="0.25">
      <c r="A77" s="343" t="s">
        <v>266</v>
      </c>
      <c r="B77" s="610" t="s">
        <v>683</v>
      </c>
      <c r="C77" s="347">
        <f>O77+Z77+AK77+AV77+BG77+BR77+CC77+CN77+CY77</f>
        <v>7000</v>
      </c>
      <c r="D77" s="348">
        <f t="shared" si="113"/>
        <v>0</v>
      </c>
      <c r="E77" s="348">
        <f t="shared" si="113"/>
        <v>0</v>
      </c>
      <c r="F77" s="349">
        <f t="shared" si="113"/>
        <v>0</v>
      </c>
      <c r="G77" s="349">
        <f t="shared" si="114"/>
        <v>0</v>
      </c>
      <c r="H77" s="349">
        <f t="shared" si="114"/>
        <v>0</v>
      </c>
      <c r="I77" s="349">
        <f t="shared" si="114"/>
        <v>0</v>
      </c>
      <c r="J77" s="349">
        <f t="shared" si="114"/>
        <v>0</v>
      </c>
      <c r="K77" s="345" t="s">
        <v>262</v>
      </c>
      <c r="L77" s="344">
        <v>1</v>
      </c>
      <c r="M77" s="338">
        <f>X77+AI77+AT77+BE77+BP77+CA77+CL77+CW77+DH77</f>
        <v>0</v>
      </c>
      <c r="N77" s="387"/>
      <c r="O77" s="634">
        <v>0</v>
      </c>
      <c r="P77" s="375">
        <f t="shared" si="115"/>
        <v>0</v>
      </c>
      <c r="Q77" s="660"/>
      <c r="R77" s="661"/>
      <c r="S77" s="661"/>
      <c r="T77" s="661"/>
      <c r="U77" s="349">
        <f t="shared" si="116"/>
        <v>0</v>
      </c>
      <c r="V77" s="662"/>
      <c r="W77" s="635" t="s">
        <v>262</v>
      </c>
      <c r="X77" s="647"/>
      <c r="Y77" s="387"/>
      <c r="Z77" s="350">
        <v>4000</v>
      </c>
      <c r="AA77" s="351">
        <f>AF77+AG77</f>
        <v>0</v>
      </c>
      <c r="AB77" s="463"/>
      <c r="AC77" s="449"/>
      <c r="AD77" s="449"/>
      <c r="AE77" s="449"/>
      <c r="AF77" s="349">
        <f t="shared" si="117"/>
        <v>0</v>
      </c>
      <c r="AG77" s="466"/>
      <c r="AH77" s="343" t="s">
        <v>262</v>
      </c>
      <c r="AI77" s="459"/>
      <c r="AJ77" s="387"/>
      <c r="AK77" s="350">
        <v>3000</v>
      </c>
      <c r="AL77" s="351">
        <f>AQ77+AR77</f>
        <v>0</v>
      </c>
      <c r="AM77" s="463"/>
      <c r="AN77" s="449"/>
      <c r="AO77" s="449"/>
      <c r="AP77" s="449"/>
      <c r="AQ77" s="349">
        <f t="shared" si="118"/>
        <v>0</v>
      </c>
      <c r="AR77" s="466"/>
      <c r="AS77" s="343" t="s">
        <v>262</v>
      </c>
      <c r="AT77" s="470"/>
      <c r="AV77" s="350">
        <v>0</v>
      </c>
      <c r="AW77" s="351">
        <f>BB77+BC77</f>
        <v>0</v>
      </c>
      <c r="AX77" s="401"/>
      <c r="AY77" s="449"/>
      <c r="AZ77" s="449"/>
      <c r="BA77" s="449"/>
      <c r="BB77" s="349">
        <f t="shared" si="119"/>
        <v>0</v>
      </c>
      <c r="BC77" s="466"/>
      <c r="BD77" s="343" t="s">
        <v>262</v>
      </c>
      <c r="BE77" s="470"/>
      <c r="BG77" s="350">
        <v>0</v>
      </c>
      <c r="BH77" s="351">
        <f>BM77+BN77</f>
        <v>0</v>
      </c>
      <c r="BI77" s="463"/>
      <c r="BJ77" s="449"/>
      <c r="BK77" s="449"/>
      <c r="BL77" s="449"/>
      <c r="BM77" s="349">
        <f t="shared" si="120"/>
        <v>0</v>
      </c>
      <c r="BN77" s="466"/>
      <c r="BO77" s="343" t="s">
        <v>262</v>
      </c>
      <c r="BP77" s="470"/>
      <c r="BR77" s="350">
        <v>0</v>
      </c>
      <c r="BS77" s="351">
        <f>BX77+BY77</f>
        <v>0</v>
      </c>
      <c r="BT77" s="463"/>
      <c r="BU77" s="449"/>
      <c r="BV77" s="449"/>
      <c r="BW77" s="449"/>
      <c r="BX77" s="349">
        <f t="shared" si="121"/>
        <v>0</v>
      </c>
      <c r="BY77" s="466"/>
      <c r="BZ77" s="343" t="s">
        <v>262</v>
      </c>
      <c r="CA77" s="470"/>
      <c r="CC77" s="350">
        <v>0</v>
      </c>
      <c r="CD77" s="351">
        <f>CI77+CJ77</f>
        <v>0</v>
      </c>
      <c r="CE77" s="463"/>
      <c r="CF77" s="449"/>
      <c r="CG77" s="449"/>
      <c r="CH77" s="449"/>
      <c r="CI77" s="349">
        <f t="shared" si="122"/>
        <v>0</v>
      </c>
      <c r="CJ77" s="466"/>
      <c r="CK77" s="343" t="s">
        <v>262</v>
      </c>
      <c r="CL77" s="470"/>
      <c r="CN77" s="350">
        <v>0</v>
      </c>
      <c r="CO77" s="351">
        <f>CT77+CU77</f>
        <v>0</v>
      </c>
      <c r="CP77" s="463"/>
      <c r="CQ77" s="449"/>
      <c r="CR77" s="449"/>
      <c r="CS77" s="449"/>
      <c r="CT77" s="349">
        <f t="shared" si="123"/>
        <v>0</v>
      </c>
      <c r="CU77" s="466"/>
      <c r="CV77" s="343" t="s">
        <v>262</v>
      </c>
      <c r="CW77" s="470"/>
      <c r="CY77" s="350">
        <v>0</v>
      </c>
      <c r="CZ77" s="351">
        <f>DE77+DF77</f>
        <v>0</v>
      </c>
      <c r="DA77" s="463"/>
      <c r="DB77" s="449"/>
      <c r="DC77" s="449"/>
      <c r="DD77" s="449"/>
      <c r="DE77" s="349">
        <f t="shared" si="124"/>
        <v>0</v>
      </c>
      <c r="DF77" s="466"/>
      <c r="DG77" s="343" t="s">
        <v>262</v>
      </c>
      <c r="DH77" s="470"/>
      <c r="DU77" s="411"/>
    </row>
    <row r="78" spans="1:140" ht="95.25" customHeight="1" x14ac:dyDescent="0.25">
      <c r="A78" s="358" t="s">
        <v>264</v>
      </c>
      <c r="B78" s="611" t="s">
        <v>683</v>
      </c>
      <c r="C78" s="359">
        <f>O78+Z78+AK78+AV78+BG78+BR78+CC78+CN78+CY78</f>
        <v>5000</v>
      </c>
      <c r="D78" s="360">
        <f t="shared" si="113"/>
        <v>0</v>
      </c>
      <c r="E78" s="360">
        <f t="shared" si="113"/>
        <v>0</v>
      </c>
      <c r="F78" s="361">
        <f t="shared" si="113"/>
        <v>0</v>
      </c>
      <c r="G78" s="361">
        <f t="shared" si="114"/>
        <v>0</v>
      </c>
      <c r="H78" s="361">
        <f t="shared" si="114"/>
        <v>0</v>
      </c>
      <c r="I78" s="361">
        <f t="shared" si="114"/>
        <v>0</v>
      </c>
      <c r="J78" s="361">
        <f t="shared" si="114"/>
        <v>0</v>
      </c>
      <c r="K78" s="412" t="s">
        <v>267</v>
      </c>
      <c r="L78" s="362">
        <v>1</v>
      </c>
      <c r="M78" s="338">
        <f>X78+AI78+AT78+BE78+BP78+CA78+CL78+CW78+DH78</f>
        <v>0</v>
      </c>
      <c r="N78" s="387"/>
      <c r="O78" s="363">
        <v>0</v>
      </c>
      <c r="P78" s="379">
        <f t="shared" si="115"/>
        <v>0</v>
      </c>
      <c r="Q78" s="663"/>
      <c r="R78" s="664"/>
      <c r="S78" s="664"/>
      <c r="T78" s="664"/>
      <c r="U78" s="361">
        <f t="shared" si="116"/>
        <v>0</v>
      </c>
      <c r="V78" s="665"/>
      <c r="W78" s="358" t="s">
        <v>267</v>
      </c>
      <c r="X78" s="649"/>
      <c r="Y78" s="387"/>
      <c r="Z78" s="363">
        <v>2000</v>
      </c>
      <c r="AA78" s="364">
        <f>AF78+AG78</f>
        <v>0</v>
      </c>
      <c r="AB78" s="464"/>
      <c r="AC78" s="452"/>
      <c r="AD78" s="452"/>
      <c r="AE78" s="452"/>
      <c r="AF78" s="361">
        <f t="shared" si="117"/>
        <v>0</v>
      </c>
      <c r="AG78" s="467"/>
      <c r="AH78" s="358" t="s">
        <v>267</v>
      </c>
      <c r="AI78" s="458"/>
      <c r="AJ78" s="387"/>
      <c r="AK78" s="363">
        <v>3000</v>
      </c>
      <c r="AL78" s="364">
        <f>AQ78+AR78</f>
        <v>0</v>
      </c>
      <c r="AM78" s="464"/>
      <c r="AN78" s="452"/>
      <c r="AO78" s="452"/>
      <c r="AP78" s="452"/>
      <c r="AQ78" s="361">
        <f t="shared" si="118"/>
        <v>0</v>
      </c>
      <c r="AR78" s="467"/>
      <c r="AS78" s="358" t="s">
        <v>267</v>
      </c>
      <c r="AT78" s="471"/>
      <c r="AV78" s="363">
        <v>0</v>
      </c>
      <c r="AW78" s="364">
        <f>BB78+BC78</f>
        <v>0</v>
      </c>
      <c r="AX78" s="413"/>
      <c r="AY78" s="452"/>
      <c r="AZ78" s="452"/>
      <c r="BA78" s="452"/>
      <c r="BB78" s="361">
        <f t="shared" si="119"/>
        <v>0</v>
      </c>
      <c r="BC78" s="467"/>
      <c r="BD78" s="358" t="s">
        <v>267</v>
      </c>
      <c r="BE78" s="471"/>
      <c r="BG78" s="363">
        <v>0</v>
      </c>
      <c r="BH78" s="364">
        <f>BM78+BN78</f>
        <v>0</v>
      </c>
      <c r="BI78" s="464"/>
      <c r="BJ78" s="452"/>
      <c r="BK78" s="452"/>
      <c r="BL78" s="452"/>
      <c r="BM78" s="361">
        <f t="shared" si="120"/>
        <v>0</v>
      </c>
      <c r="BN78" s="467"/>
      <c r="BO78" s="358" t="s">
        <v>267</v>
      </c>
      <c r="BP78" s="471"/>
      <c r="BR78" s="363">
        <v>0</v>
      </c>
      <c r="BS78" s="364">
        <f>BX78+BY78</f>
        <v>0</v>
      </c>
      <c r="BT78" s="464"/>
      <c r="BU78" s="452"/>
      <c r="BV78" s="452"/>
      <c r="BW78" s="452"/>
      <c r="BX78" s="361">
        <f t="shared" si="121"/>
        <v>0</v>
      </c>
      <c r="BY78" s="467"/>
      <c r="BZ78" s="358" t="s">
        <v>267</v>
      </c>
      <c r="CA78" s="471"/>
      <c r="CC78" s="363">
        <v>0</v>
      </c>
      <c r="CD78" s="364">
        <f>CI78+CJ78</f>
        <v>0</v>
      </c>
      <c r="CE78" s="464"/>
      <c r="CF78" s="452"/>
      <c r="CG78" s="452"/>
      <c r="CH78" s="452"/>
      <c r="CI78" s="361">
        <f t="shared" si="122"/>
        <v>0</v>
      </c>
      <c r="CJ78" s="467"/>
      <c r="CK78" s="358" t="s">
        <v>267</v>
      </c>
      <c r="CL78" s="471"/>
      <c r="CN78" s="363">
        <v>0</v>
      </c>
      <c r="CO78" s="364">
        <f>CT78+CU78</f>
        <v>0</v>
      </c>
      <c r="CP78" s="464"/>
      <c r="CQ78" s="452"/>
      <c r="CR78" s="452"/>
      <c r="CS78" s="452"/>
      <c r="CT78" s="361">
        <f t="shared" si="123"/>
        <v>0</v>
      </c>
      <c r="CU78" s="467"/>
      <c r="CV78" s="358" t="s">
        <v>267</v>
      </c>
      <c r="CW78" s="471"/>
      <c r="CY78" s="363">
        <v>0</v>
      </c>
      <c r="CZ78" s="364">
        <f>DE78+DF78</f>
        <v>0</v>
      </c>
      <c r="DA78" s="464"/>
      <c r="DB78" s="452"/>
      <c r="DC78" s="452"/>
      <c r="DD78" s="452"/>
      <c r="DE78" s="361">
        <f t="shared" si="124"/>
        <v>0</v>
      </c>
      <c r="DF78" s="467"/>
      <c r="DG78" s="358" t="s">
        <v>267</v>
      </c>
      <c r="DH78" s="471"/>
    </row>
    <row r="79" spans="1:140" ht="46.5" customHeight="1" x14ac:dyDescent="0.25">
      <c r="A79" s="830" t="s">
        <v>120</v>
      </c>
      <c r="B79" s="831"/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2"/>
      <c r="N79" s="309"/>
      <c r="O79" s="791" t="s">
        <v>268</v>
      </c>
      <c r="P79" s="792"/>
      <c r="Q79" s="792"/>
      <c r="R79" s="792"/>
      <c r="S79" s="792"/>
      <c r="T79" s="792"/>
      <c r="U79" s="792"/>
      <c r="V79" s="792"/>
      <c r="W79" s="792"/>
      <c r="X79" s="793"/>
      <c r="Y79" s="414"/>
      <c r="Z79" s="791" t="s">
        <v>268</v>
      </c>
      <c r="AA79" s="792"/>
      <c r="AB79" s="792"/>
      <c r="AC79" s="792"/>
      <c r="AD79" s="792"/>
      <c r="AE79" s="792"/>
      <c r="AF79" s="792"/>
      <c r="AG79" s="792"/>
      <c r="AH79" s="792"/>
      <c r="AI79" s="793"/>
      <c r="AJ79" s="414"/>
      <c r="AK79" s="791" t="s">
        <v>268</v>
      </c>
      <c r="AL79" s="792"/>
      <c r="AM79" s="792"/>
      <c r="AN79" s="792"/>
      <c r="AO79" s="792"/>
      <c r="AP79" s="792"/>
      <c r="AQ79" s="792"/>
      <c r="AR79" s="792"/>
      <c r="AS79" s="792"/>
      <c r="AT79" s="793"/>
      <c r="AV79" s="791" t="s">
        <v>268</v>
      </c>
      <c r="AW79" s="792"/>
      <c r="AX79" s="792"/>
      <c r="AY79" s="792"/>
      <c r="AZ79" s="792"/>
      <c r="BA79" s="792"/>
      <c r="BB79" s="792"/>
      <c r="BC79" s="792"/>
      <c r="BD79" s="792"/>
      <c r="BE79" s="793"/>
      <c r="BG79" s="791" t="s">
        <v>268</v>
      </c>
      <c r="BH79" s="792"/>
      <c r="BI79" s="792"/>
      <c r="BJ79" s="792"/>
      <c r="BK79" s="792"/>
      <c r="BL79" s="792"/>
      <c r="BM79" s="792"/>
      <c r="BN79" s="792"/>
      <c r="BO79" s="792"/>
      <c r="BP79" s="793"/>
      <c r="BR79" s="791" t="s">
        <v>268</v>
      </c>
      <c r="BS79" s="792"/>
      <c r="BT79" s="792"/>
      <c r="BU79" s="792"/>
      <c r="BV79" s="792"/>
      <c r="BW79" s="792"/>
      <c r="BX79" s="792"/>
      <c r="BY79" s="792"/>
      <c r="BZ79" s="792"/>
      <c r="CA79" s="793"/>
      <c r="CC79" s="791" t="s">
        <v>268</v>
      </c>
      <c r="CD79" s="792"/>
      <c r="CE79" s="792"/>
      <c r="CF79" s="792"/>
      <c r="CG79" s="792"/>
      <c r="CH79" s="792"/>
      <c r="CI79" s="792"/>
      <c r="CJ79" s="792"/>
      <c r="CK79" s="792"/>
      <c r="CL79" s="793"/>
      <c r="CN79" s="791" t="s">
        <v>268</v>
      </c>
      <c r="CO79" s="792"/>
      <c r="CP79" s="792"/>
      <c r="CQ79" s="792"/>
      <c r="CR79" s="792"/>
      <c r="CS79" s="792"/>
      <c r="CT79" s="792"/>
      <c r="CU79" s="792"/>
      <c r="CV79" s="792"/>
      <c r="CW79" s="793"/>
      <c r="CY79" s="791" t="s">
        <v>268</v>
      </c>
      <c r="CZ79" s="792"/>
      <c r="DA79" s="792"/>
      <c r="DB79" s="792"/>
      <c r="DC79" s="792"/>
      <c r="DD79" s="792"/>
      <c r="DE79" s="792"/>
      <c r="DF79" s="792"/>
      <c r="DG79" s="792"/>
      <c r="DH79" s="793"/>
    </row>
    <row r="80" spans="1:140" ht="89.25" customHeight="1" x14ac:dyDescent="0.25">
      <c r="A80" s="336" t="s">
        <v>270</v>
      </c>
      <c r="B80" s="609" t="s">
        <v>684</v>
      </c>
      <c r="C80" s="368">
        <f>O80+Z80+AK80+AV80+BG80+BR80+CC80+CN80+CY80</f>
        <v>1000</v>
      </c>
      <c r="D80" s="369">
        <f t="shared" ref="D80:F82" si="125">P80+AA80+AL80+AW80+BH80+BS80+CD80+CO80+CZ80</f>
        <v>0</v>
      </c>
      <c r="E80" s="369">
        <f t="shared" si="125"/>
        <v>0</v>
      </c>
      <c r="F80" s="370">
        <f t="shared" si="125"/>
        <v>0</v>
      </c>
      <c r="G80" s="370">
        <f t="shared" ref="G80:J82" si="126">S80+AD80+AO80+AZ80+BK80+BV80+CG80+CR80+DC80</f>
        <v>0</v>
      </c>
      <c r="H80" s="370">
        <f t="shared" si="126"/>
        <v>0</v>
      </c>
      <c r="I80" s="370">
        <f t="shared" si="126"/>
        <v>0</v>
      </c>
      <c r="J80" s="370">
        <f t="shared" si="126"/>
        <v>0</v>
      </c>
      <c r="K80" s="340" t="s">
        <v>1013</v>
      </c>
      <c r="L80" s="337">
        <v>1</v>
      </c>
      <c r="M80" s="338">
        <f>X80+AI80+AT80+BE80+BP80+CA80+CL80+CW80+DH80</f>
        <v>1</v>
      </c>
      <c r="N80" s="387"/>
      <c r="O80" s="633">
        <v>0</v>
      </c>
      <c r="P80" s="372">
        <f t="shared" si="115"/>
        <v>0</v>
      </c>
      <c r="Q80" s="388"/>
      <c r="R80" s="389"/>
      <c r="S80" s="389"/>
      <c r="T80" s="389">
        <v>0</v>
      </c>
      <c r="U80" s="370">
        <f t="shared" si="116"/>
        <v>0</v>
      </c>
      <c r="V80" s="659"/>
      <c r="W80" s="636" t="s">
        <v>1013</v>
      </c>
      <c r="X80" s="652">
        <v>1</v>
      </c>
      <c r="Y80" s="387"/>
      <c r="Z80" s="371">
        <v>1000</v>
      </c>
      <c r="AA80" s="374">
        <f>AF80+AG80</f>
        <v>0</v>
      </c>
      <c r="AB80" s="446"/>
      <c r="AC80" s="447"/>
      <c r="AD80" s="447"/>
      <c r="AE80" s="447"/>
      <c r="AF80" s="370">
        <f t="shared" si="117"/>
        <v>0</v>
      </c>
      <c r="AG80" s="450"/>
      <c r="AH80" s="336" t="s">
        <v>1013</v>
      </c>
      <c r="AI80" s="456"/>
      <c r="AJ80" s="387"/>
      <c r="AK80" s="371">
        <v>0</v>
      </c>
      <c r="AL80" s="374">
        <f>AQ80+AR80</f>
        <v>0</v>
      </c>
      <c r="AM80" s="446"/>
      <c r="AN80" s="447"/>
      <c r="AO80" s="447"/>
      <c r="AP80" s="447"/>
      <c r="AQ80" s="370">
        <f t="shared" si="118"/>
        <v>0</v>
      </c>
      <c r="AR80" s="450"/>
      <c r="AS80" s="336" t="s">
        <v>1013</v>
      </c>
      <c r="AT80" s="468"/>
      <c r="AV80" s="371">
        <v>0</v>
      </c>
      <c r="AW80" s="374">
        <f>BB80+BC80</f>
        <v>0</v>
      </c>
      <c r="AX80" s="388"/>
      <c r="AY80" s="447"/>
      <c r="AZ80" s="447"/>
      <c r="BA80" s="447"/>
      <c r="BB80" s="370">
        <f t="shared" si="119"/>
        <v>0</v>
      </c>
      <c r="BC80" s="450"/>
      <c r="BD80" s="336" t="s">
        <v>1013</v>
      </c>
      <c r="BE80" s="468"/>
      <c r="BG80" s="371">
        <v>0</v>
      </c>
      <c r="BH80" s="374">
        <f>BM80+BN80</f>
        <v>0</v>
      </c>
      <c r="BI80" s="446"/>
      <c r="BJ80" s="447"/>
      <c r="BK80" s="447"/>
      <c r="BL80" s="447"/>
      <c r="BM80" s="370">
        <f t="shared" si="120"/>
        <v>0</v>
      </c>
      <c r="BN80" s="450"/>
      <c r="BO80" s="336" t="s">
        <v>1013</v>
      </c>
      <c r="BP80" s="468"/>
      <c r="BR80" s="371">
        <v>0</v>
      </c>
      <c r="BS80" s="374">
        <f>BX80+BY80</f>
        <v>0</v>
      </c>
      <c r="BT80" s="446"/>
      <c r="BU80" s="447"/>
      <c r="BV80" s="447"/>
      <c r="BW80" s="447"/>
      <c r="BX80" s="370">
        <f t="shared" si="121"/>
        <v>0</v>
      </c>
      <c r="BY80" s="450"/>
      <c r="BZ80" s="336" t="s">
        <v>1013</v>
      </c>
      <c r="CA80" s="468"/>
      <c r="CC80" s="371">
        <v>0</v>
      </c>
      <c r="CD80" s="374">
        <f>CI80+CJ80</f>
        <v>0</v>
      </c>
      <c r="CE80" s="446"/>
      <c r="CF80" s="447"/>
      <c r="CG80" s="447"/>
      <c r="CH80" s="447"/>
      <c r="CI80" s="370">
        <f t="shared" si="122"/>
        <v>0</v>
      </c>
      <c r="CJ80" s="450"/>
      <c r="CK80" s="336" t="s">
        <v>1013</v>
      </c>
      <c r="CL80" s="468"/>
      <c r="CN80" s="371">
        <v>0</v>
      </c>
      <c r="CO80" s="374">
        <f>CT80+CU80</f>
        <v>0</v>
      </c>
      <c r="CP80" s="446"/>
      <c r="CQ80" s="447"/>
      <c r="CR80" s="447"/>
      <c r="CS80" s="447"/>
      <c r="CT80" s="370">
        <f t="shared" si="123"/>
        <v>0</v>
      </c>
      <c r="CU80" s="450"/>
      <c r="CV80" s="336" t="s">
        <v>1013</v>
      </c>
      <c r="CW80" s="468"/>
      <c r="CY80" s="371">
        <v>0</v>
      </c>
      <c r="CZ80" s="374">
        <f>DE80+DF80</f>
        <v>0</v>
      </c>
      <c r="DA80" s="446"/>
      <c r="DB80" s="447"/>
      <c r="DC80" s="447"/>
      <c r="DD80" s="447"/>
      <c r="DE80" s="370">
        <f t="shared" si="124"/>
        <v>0</v>
      </c>
      <c r="DF80" s="450"/>
      <c r="DG80" s="336" t="s">
        <v>1013</v>
      </c>
      <c r="DH80" s="468"/>
    </row>
    <row r="81" spans="1:140" ht="105" customHeight="1" thickBot="1" x14ac:dyDescent="0.3">
      <c r="A81" s="381" t="s">
        <v>271</v>
      </c>
      <c r="B81" s="612" t="s">
        <v>685</v>
      </c>
      <c r="C81" s="415">
        <f>O81+Z81+AK81+AV81+BG81+BR81+CC81+CN81+CY81</f>
        <v>100000</v>
      </c>
      <c r="D81" s="416">
        <f t="shared" si="125"/>
        <v>0</v>
      </c>
      <c r="E81" s="416">
        <f t="shared" si="125"/>
        <v>0</v>
      </c>
      <c r="F81" s="417">
        <f t="shared" si="125"/>
        <v>0</v>
      </c>
      <c r="G81" s="417">
        <f t="shared" si="126"/>
        <v>0</v>
      </c>
      <c r="H81" s="417">
        <f t="shared" si="126"/>
        <v>0</v>
      </c>
      <c r="I81" s="417">
        <f t="shared" si="126"/>
        <v>0</v>
      </c>
      <c r="J81" s="417">
        <f t="shared" si="126"/>
        <v>0</v>
      </c>
      <c r="K81" s="418" t="s">
        <v>269</v>
      </c>
      <c r="L81" s="382">
        <v>1</v>
      </c>
      <c r="M81" s="384">
        <f>X81+AI81+AT81+BE81+BP81+CA81+CL81+CW81+DH81</f>
        <v>0</v>
      </c>
      <c r="N81" s="387"/>
      <c r="O81" s="383">
        <v>0</v>
      </c>
      <c r="P81" s="419">
        <f t="shared" si="115"/>
        <v>0</v>
      </c>
      <c r="Q81" s="420"/>
      <c r="R81" s="666"/>
      <c r="S81" s="666"/>
      <c r="T81" s="666"/>
      <c r="U81" s="417">
        <f t="shared" si="116"/>
        <v>0</v>
      </c>
      <c r="V81" s="667"/>
      <c r="W81" s="639" t="s">
        <v>269</v>
      </c>
      <c r="X81" s="658"/>
      <c r="Y81" s="387"/>
      <c r="Z81" s="383">
        <v>30000</v>
      </c>
      <c r="AA81" s="421">
        <f>AF81+AG81</f>
        <v>0</v>
      </c>
      <c r="AB81" s="453"/>
      <c r="AC81" s="454"/>
      <c r="AD81" s="454"/>
      <c r="AE81" s="454"/>
      <c r="AF81" s="417">
        <f t="shared" si="117"/>
        <v>0</v>
      </c>
      <c r="AG81" s="455"/>
      <c r="AH81" s="381" t="s">
        <v>269</v>
      </c>
      <c r="AI81" s="457"/>
      <c r="AJ81" s="387"/>
      <c r="AK81" s="383">
        <v>70000</v>
      </c>
      <c r="AL81" s="421">
        <f>AQ81+AR81</f>
        <v>0</v>
      </c>
      <c r="AM81" s="453"/>
      <c r="AN81" s="454"/>
      <c r="AO81" s="454"/>
      <c r="AP81" s="454"/>
      <c r="AQ81" s="417">
        <f t="shared" si="118"/>
        <v>0</v>
      </c>
      <c r="AR81" s="455"/>
      <c r="AS81" s="381" t="s">
        <v>269</v>
      </c>
      <c r="AT81" s="469"/>
      <c r="AV81" s="383">
        <v>0</v>
      </c>
      <c r="AW81" s="421">
        <f>BB81+BC81</f>
        <v>0</v>
      </c>
      <c r="AX81" s="420"/>
      <c r="AY81" s="454"/>
      <c r="AZ81" s="454"/>
      <c r="BA81" s="454"/>
      <c r="BB81" s="417">
        <f t="shared" si="119"/>
        <v>0</v>
      </c>
      <c r="BC81" s="455"/>
      <c r="BD81" s="381" t="s">
        <v>269</v>
      </c>
      <c r="BE81" s="469"/>
      <c r="BG81" s="383">
        <v>0</v>
      </c>
      <c r="BH81" s="421">
        <f>BM81+BN81</f>
        <v>0</v>
      </c>
      <c r="BI81" s="453"/>
      <c r="BJ81" s="454"/>
      <c r="BK81" s="454"/>
      <c r="BL81" s="454"/>
      <c r="BM81" s="417">
        <f t="shared" si="120"/>
        <v>0</v>
      </c>
      <c r="BN81" s="455"/>
      <c r="BO81" s="381" t="s">
        <v>269</v>
      </c>
      <c r="BP81" s="469"/>
      <c r="BR81" s="383">
        <v>0</v>
      </c>
      <c r="BS81" s="421">
        <f>BX81+BY81</f>
        <v>0</v>
      </c>
      <c r="BT81" s="453"/>
      <c r="BU81" s="454"/>
      <c r="BV81" s="454"/>
      <c r="BW81" s="454"/>
      <c r="BX81" s="417">
        <f t="shared" si="121"/>
        <v>0</v>
      </c>
      <c r="BY81" s="455"/>
      <c r="BZ81" s="381" t="s">
        <v>269</v>
      </c>
      <c r="CA81" s="469"/>
      <c r="CC81" s="383">
        <v>0</v>
      </c>
      <c r="CD81" s="421">
        <f>CI81+CJ81</f>
        <v>0</v>
      </c>
      <c r="CE81" s="453"/>
      <c r="CF81" s="454"/>
      <c r="CG81" s="454"/>
      <c r="CH81" s="454"/>
      <c r="CI81" s="417">
        <f t="shared" si="122"/>
        <v>0</v>
      </c>
      <c r="CJ81" s="455"/>
      <c r="CK81" s="381" t="s">
        <v>269</v>
      </c>
      <c r="CL81" s="469"/>
      <c r="CN81" s="383">
        <v>0</v>
      </c>
      <c r="CO81" s="421">
        <f>CT81+CU81</f>
        <v>0</v>
      </c>
      <c r="CP81" s="453"/>
      <c r="CQ81" s="454"/>
      <c r="CR81" s="454"/>
      <c r="CS81" s="454"/>
      <c r="CT81" s="417">
        <f t="shared" si="123"/>
        <v>0</v>
      </c>
      <c r="CU81" s="455"/>
      <c r="CV81" s="381" t="s">
        <v>269</v>
      </c>
      <c r="CW81" s="469"/>
      <c r="CY81" s="383">
        <v>0</v>
      </c>
      <c r="CZ81" s="421">
        <f>DE81+DF81</f>
        <v>0</v>
      </c>
      <c r="DA81" s="453"/>
      <c r="DB81" s="454"/>
      <c r="DC81" s="454"/>
      <c r="DD81" s="454"/>
      <c r="DE81" s="417">
        <f t="shared" si="124"/>
        <v>0</v>
      </c>
      <c r="DF81" s="455"/>
      <c r="DG81" s="381" t="s">
        <v>269</v>
      </c>
      <c r="DH81" s="469"/>
    </row>
    <row r="82" spans="1:140" ht="39" customHeight="1" thickBot="1" x14ac:dyDescent="0.3">
      <c r="A82" s="1020" t="s">
        <v>766</v>
      </c>
      <c r="B82" s="1021"/>
      <c r="C82" s="422">
        <f>O82+Z82+AK82+AV82+BG82+BR82+CC82+CN82+CY82</f>
        <v>710600</v>
      </c>
      <c r="D82" s="423">
        <f>P82+AA82+AL82+AW82+BH82+BS82+CD82+CO82+CZ82</f>
        <v>374493.09</v>
      </c>
      <c r="E82" s="423">
        <f t="shared" si="125"/>
        <v>0</v>
      </c>
      <c r="F82" s="423">
        <f t="shared" si="125"/>
        <v>1000</v>
      </c>
      <c r="G82" s="423">
        <f t="shared" si="126"/>
        <v>0</v>
      </c>
      <c r="H82" s="423">
        <f t="shared" si="126"/>
        <v>104093.09000000003</v>
      </c>
      <c r="I82" s="423">
        <f t="shared" si="126"/>
        <v>105093.09000000003</v>
      </c>
      <c r="J82" s="423">
        <f t="shared" si="126"/>
        <v>269400</v>
      </c>
      <c r="K82" s="988"/>
      <c r="L82" s="989"/>
      <c r="M82" s="990"/>
      <c r="N82" s="424"/>
      <c r="O82" s="425">
        <f t="shared" ref="O82:V82" si="127">O10+O12+O13+O14+O15+O16+O17+O18+O19+O22+O24+O26+O27+O29+O30+O31+O32+O33+O35+O36+O37+O38+O40+O42+O43+O44+O45+O46+O50+O51+O52+O54+O58+O59+O64+O65+O68+O69+O70+O71+O76+O77+O78+O80+O81</f>
        <v>137300</v>
      </c>
      <c r="P82" s="426">
        <f t="shared" si="127"/>
        <v>374493.09</v>
      </c>
      <c r="Q82" s="426">
        <f t="shared" si="127"/>
        <v>0</v>
      </c>
      <c r="R82" s="426">
        <f t="shared" si="127"/>
        <v>1000</v>
      </c>
      <c r="S82" s="426">
        <f t="shared" si="127"/>
        <v>0</v>
      </c>
      <c r="T82" s="426">
        <f t="shared" si="127"/>
        <v>104093.09000000003</v>
      </c>
      <c r="U82" s="426">
        <f t="shared" si="127"/>
        <v>105093.09000000003</v>
      </c>
      <c r="V82" s="426">
        <f t="shared" si="127"/>
        <v>269400</v>
      </c>
      <c r="W82" s="988"/>
      <c r="X82" s="990"/>
      <c r="Y82" s="424"/>
      <c r="Z82" s="425">
        <f t="shared" ref="Z82:AG82" si="128">Z10+Z12+Z13+Z14+Z15+Z16+Z17+Z18+Z19+Z22+Z24+Z26+Z27+Z29+Z30+Z31+Z32+Z33+Z35+Z36+Z37+Z38+Z40+Z42+Z43+Z44+Z45+Z46+Z50+Z51+Z52+Z54+Z58+Z59+Z64+Z65+Z68+Z69+Z70+Z71+Z76+Z77+Z78+Z80+Z81</f>
        <v>348600</v>
      </c>
      <c r="AA82" s="426">
        <f t="shared" si="128"/>
        <v>0</v>
      </c>
      <c r="AB82" s="426">
        <f t="shared" si="128"/>
        <v>0</v>
      </c>
      <c r="AC82" s="426">
        <f t="shared" si="128"/>
        <v>0</v>
      </c>
      <c r="AD82" s="426">
        <f t="shared" si="128"/>
        <v>0</v>
      </c>
      <c r="AE82" s="426">
        <f t="shared" si="128"/>
        <v>0</v>
      </c>
      <c r="AF82" s="426">
        <f t="shared" si="128"/>
        <v>0</v>
      </c>
      <c r="AG82" s="426">
        <f t="shared" si="128"/>
        <v>0</v>
      </c>
      <c r="AH82" s="988"/>
      <c r="AI82" s="990"/>
      <c r="AJ82" s="424"/>
      <c r="AK82" s="425">
        <f t="shared" ref="AK82:AR82" si="129">AK10+AK12+AK13+AK14+AK15+AK16+AK17+AK18+AK19+AK22+AK24+AK26+AK27+AK29+AK30+AK31+AK32+AK33+AK35+AK36+AK37+AK38+AK40+AK42+AK43+AK44+AK45+AK46+AK50+AK51+AK52+AK54+AK58+AK59+AK64+AK65+AK68+AK69+AK70+AK71+AK76+AK77+AK78+AK80+AK81</f>
        <v>224700</v>
      </c>
      <c r="AL82" s="426">
        <f t="shared" si="129"/>
        <v>0</v>
      </c>
      <c r="AM82" s="426">
        <f t="shared" si="129"/>
        <v>0</v>
      </c>
      <c r="AN82" s="426">
        <f t="shared" si="129"/>
        <v>0</v>
      </c>
      <c r="AO82" s="426">
        <f t="shared" si="129"/>
        <v>0</v>
      </c>
      <c r="AP82" s="426">
        <f t="shared" si="129"/>
        <v>0</v>
      </c>
      <c r="AQ82" s="426">
        <f t="shared" si="129"/>
        <v>0</v>
      </c>
      <c r="AR82" s="426">
        <f t="shared" si="129"/>
        <v>0</v>
      </c>
      <c r="AS82" s="988"/>
      <c r="AT82" s="990"/>
      <c r="AV82" s="425">
        <f t="shared" ref="AV82:BC82" si="130">AV10+AV12+AV13+AV14+AV15+AV16+AV17+AV18+AV19+AV22+AV24+AV26+AV27+AV29+AV30+AV31+AV32+AV33+AV35+AV36+AV37+AV38+AV40+AV42+AV43+AV44+AV45+AV46+AV50+AV51+AV52+AV54+AV58+AV59+AV64+AV65+AV68+AV69+AV70+AV71+AV76+AV77+AV78+AV80+AV81</f>
        <v>0</v>
      </c>
      <c r="AW82" s="426">
        <f t="shared" si="130"/>
        <v>0</v>
      </c>
      <c r="AX82" s="426">
        <f t="shared" si="130"/>
        <v>0</v>
      </c>
      <c r="AY82" s="426">
        <f t="shared" si="130"/>
        <v>0</v>
      </c>
      <c r="AZ82" s="426">
        <f t="shared" si="130"/>
        <v>0</v>
      </c>
      <c r="BA82" s="426">
        <f t="shared" si="130"/>
        <v>0</v>
      </c>
      <c r="BB82" s="426">
        <f t="shared" si="130"/>
        <v>0</v>
      </c>
      <c r="BC82" s="426">
        <f t="shared" si="130"/>
        <v>0</v>
      </c>
      <c r="BD82" s="988"/>
      <c r="BE82" s="990"/>
      <c r="BG82" s="425">
        <f t="shared" ref="BG82:BN82" si="131">BG10+BG12+BG13+BG14+BG15+BG16+BG17+BG18+BG19+BG22+BG24+BG26+BG27+BG29+BG30+BG31+BG32+BG33+BG35+BG36+BG37+BG38+BG40+BG42+BG43+BG44+BG45+BG46+BG50+BG51+BG52+BG54+BG58+BG59+BG64+BG65+BG68+BG69+BG70+BG71+BG76+BG77+BG78+BG80+BG81</f>
        <v>0</v>
      </c>
      <c r="BH82" s="426">
        <f t="shared" si="131"/>
        <v>0</v>
      </c>
      <c r="BI82" s="426">
        <f t="shared" si="131"/>
        <v>0</v>
      </c>
      <c r="BJ82" s="426">
        <f t="shared" si="131"/>
        <v>0</v>
      </c>
      <c r="BK82" s="426">
        <f t="shared" si="131"/>
        <v>0</v>
      </c>
      <c r="BL82" s="426">
        <f t="shared" si="131"/>
        <v>0</v>
      </c>
      <c r="BM82" s="426">
        <f t="shared" si="131"/>
        <v>0</v>
      </c>
      <c r="BN82" s="426">
        <f t="shared" si="131"/>
        <v>0</v>
      </c>
      <c r="BO82" s="988"/>
      <c r="BP82" s="990"/>
      <c r="BR82" s="425">
        <f t="shared" ref="BR82:BY82" si="132">BR10+BR12+BR13+BR14+BR15+BR16+BR17+BR18+BR19+BR22+BR24+BR26+BR27+BR29+BR30+BR31+BR32+BR33+BR35+BR36+BR37+BR38+BR40+BR42+BR43+BR44+BR45+BR46+BR50+BR51+BR52+BR54+BR58+BR59+BR64+BR65+BR68+BR69+BR70+BR71+BR76+BR77+BR78+BR80+BR81</f>
        <v>0</v>
      </c>
      <c r="BS82" s="426">
        <f t="shared" si="132"/>
        <v>0</v>
      </c>
      <c r="BT82" s="426">
        <f t="shared" si="132"/>
        <v>0</v>
      </c>
      <c r="BU82" s="426">
        <f t="shared" si="132"/>
        <v>0</v>
      </c>
      <c r="BV82" s="426">
        <f t="shared" si="132"/>
        <v>0</v>
      </c>
      <c r="BW82" s="426">
        <f t="shared" si="132"/>
        <v>0</v>
      </c>
      <c r="BX82" s="426">
        <f t="shared" si="132"/>
        <v>0</v>
      </c>
      <c r="BY82" s="426">
        <f t="shared" si="132"/>
        <v>0</v>
      </c>
      <c r="BZ82" s="988"/>
      <c r="CA82" s="990"/>
      <c r="CC82" s="425">
        <f t="shared" ref="CC82:CJ82" si="133">CC10+CC12+CC13+CC14+CC15+CC16+CC17+CC18+CC19+CC22+CC24+CC26+CC27+CC29+CC30+CC31+CC32+CC33+CC35+CC36+CC37+CC38+CC40+CC42+CC43+CC44+CC45+CC46+CC50+CC51+CC52+CC54+CC58+CC59+CC64+CC65+CC68+CC69+CC70+CC71+CC76+CC77+CC78+CC80+CC81</f>
        <v>0</v>
      </c>
      <c r="CD82" s="426">
        <f t="shared" si="133"/>
        <v>0</v>
      </c>
      <c r="CE82" s="426">
        <f t="shared" si="133"/>
        <v>0</v>
      </c>
      <c r="CF82" s="426">
        <f t="shared" si="133"/>
        <v>0</v>
      </c>
      <c r="CG82" s="426">
        <f t="shared" si="133"/>
        <v>0</v>
      </c>
      <c r="CH82" s="426">
        <f t="shared" si="133"/>
        <v>0</v>
      </c>
      <c r="CI82" s="426">
        <f t="shared" si="133"/>
        <v>0</v>
      </c>
      <c r="CJ82" s="426">
        <f t="shared" si="133"/>
        <v>0</v>
      </c>
      <c r="CK82" s="988"/>
      <c r="CL82" s="990"/>
      <c r="CN82" s="425">
        <f t="shared" ref="CN82:CU82" si="134">CN10+CN12+CN13+CN14+CN15+CN16+CN17+CN18+CN19+CN22+CN24+CN26+CN27+CN29+CN30+CN31+CN32+CN33+CN35+CN36+CN37+CN38+CN40+CN42+CN43+CN44+CN45+CN46+CN50+CN51+CN52+CN54+CN58+CN59+CN64+CN65+CN68+CN69+CN70+CN71+CN76+CN77+CN78+CN80+CN81</f>
        <v>0</v>
      </c>
      <c r="CO82" s="426">
        <f t="shared" si="134"/>
        <v>0</v>
      </c>
      <c r="CP82" s="426">
        <f t="shared" si="134"/>
        <v>0</v>
      </c>
      <c r="CQ82" s="426">
        <f t="shared" si="134"/>
        <v>0</v>
      </c>
      <c r="CR82" s="426">
        <f t="shared" si="134"/>
        <v>0</v>
      </c>
      <c r="CS82" s="426">
        <f t="shared" si="134"/>
        <v>0</v>
      </c>
      <c r="CT82" s="426">
        <f t="shared" si="134"/>
        <v>0</v>
      </c>
      <c r="CU82" s="426">
        <f t="shared" si="134"/>
        <v>0</v>
      </c>
      <c r="CV82" s="988"/>
      <c r="CW82" s="990"/>
      <c r="CY82" s="425">
        <f t="shared" ref="CY82:DF82" si="135">CY10+CY12+CY13+CY14+CY15+CY16+CY17+CY18+CY19+CY22+CY24+CY26+CY27+CY29+CY30+CY31+CY32+CY33+CY35+CY36+CY37+CY38+CY40+CY42+CY43+CY44+CY45+CY46+CY50+CY51+CY52+CY54+CY58+CY59+CY64+CY65+CY68+CY69+CY70+CY71+CY76+CY77+CY78+CY80+CY81</f>
        <v>0</v>
      </c>
      <c r="CZ82" s="426">
        <f t="shared" si="135"/>
        <v>0</v>
      </c>
      <c r="DA82" s="426">
        <f t="shared" si="135"/>
        <v>0</v>
      </c>
      <c r="DB82" s="426">
        <f t="shared" si="135"/>
        <v>0</v>
      </c>
      <c r="DC82" s="426">
        <f t="shared" si="135"/>
        <v>0</v>
      </c>
      <c r="DD82" s="426">
        <f t="shared" si="135"/>
        <v>0</v>
      </c>
      <c r="DE82" s="426">
        <f t="shared" si="135"/>
        <v>0</v>
      </c>
      <c r="DF82" s="426">
        <f t="shared" si="135"/>
        <v>0</v>
      </c>
      <c r="DG82" s="988"/>
      <c r="DH82" s="990"/>
    </row>
    <row r="83" spans="1:140" s="12" customFormat="1" x14ac:dyDescent="0.25">
      <c r="C83" s="576"/>
      <c r="D83" s="577"/>
      <c r="J83" s="576"/>
      <c r="L83" s="576"/>
      <c r="M83" s="578"/>
      <c r="N83" s="576"/>
      <c r="O83" s="579"/>
      <c r="P83" s="580"/>
      <c r="U83" s="576"/>
      <c r="V83" s="576"/>
      <c r="X83" s="578"/>
      <c r="Y83" s="576"/>
      <c r="Z83" s="579"/>
      <c r="AA83" s="581"/>
      <c r="AF83" s="576"/>
      <c r="AG83" s="576"/>
      <c r="AI83" s="578"/>
      <c r="AJ83" s="576"/>
      <c r="AK83" s="579"/>
      <c r="AL83" s="581"/>
      <c r="AQ83" s="576"/>
      <c r="AR83" s="576"/>
      <c r="AT83" s="576"/>
      <c r="AV83" s="579"/>
      <c r="AW83" s="581"/>
      <c r="BB83" s="576"/>
      <c r="BC83" s="576"/>
      <c r="BE83" s="576"/>
      <c r="BG83" s="579"/>
      <c r="BH83" s="581"/>
      <c r="BM83" s="576"/>
      <c r="BN83" s="576"/>
      <c r="BP83" s="576"/>
      <c r="BR83" s="579"/>
      <c r="BS83" s="581"/>
      <c r="BX83" s="576"/>
      <c r="BY83" s="576"/>
      <c r="CA83" s="576"/>
      <c r="CC83" s="579"/>
      <c r="CD83" s="581"/>
      <c r="CI83" s="576"/>
      <c r="CJ83" s="576"/>
      <c r="CL83" s="576"/>
      <c r="CN83" s="579"/>
      <c r="CO83" s="581"/>
      <c r="CT83" s="576"/>
      <c r="CU83" s="576"/>
      <c r="CW83" s="576"/>
      <c r="CY83" s="579"/>
      <c r="CZ83" s="581"/>
      <c r="DE83" s="576"/>
      <c r="DF83" s="576"/>
      <c r="DH83" s="576"/>
      <c r="DK83" s="582"/>
      <c r="DL83" s="582"/>
      <c r="DM83" s="582"/>
      <c r="DN83" s="582"/>
      <c r="DO83" s="582"/>
      <c r="DP83" s="582"/>
      <c r="DQ83" s="582"/>
      <c r="DR83" s="582"/>
      <c r="DS83" s="582"/>
      <c r="DT83" s="582"/>
      <c r="DU83" s="44"/>
      <c r="DV83" s="583"/>
      <c r="DW83" s="583"/>
      <c r="DX83" s="583"/>
      <c r="DY83" s="583"/>
      <c r="DZ83" s="583"/>
      <c r="EA83" s="583"/>
      <c r="EB83" s="583"/>
      <c r="EC83" s="44"/>
      <c r="ED83" s="44"/>
      <c r="EE83" s="44"/>
      <c r="EF83" s="44"/>
      <c r="EG83" s="44"/>
      <c r="EH83" s="44"/>
      <c r="EI83" s="44"/>
      <c r="EJ83" s="44"/>
    </row>
    <row r="84" spans="1:140" s="12" customFormat="1" x14ac:dyDescent="0.25">
      <c r="C84" s="576"/>
      <c r="D84" s="577"/>
      <c r="J84" s="576"/>
      <c r="L84" s="576"/>
      <c r="M84" s="578"/>
      <c r="N84" s="576"/>
      <c r="O84" s="579"/>
      <c r="P84" s="580"/>
      <c r="U84" s="576"/>
      <c r="V84" s="576"/>
      <c r="X84" s="578"/>
      <c r="Y84" s="576"/>
      <c r="Z84" s="579"/>
      <c r="AA84" s="581"/>
      <c r="AF84" s="576"/>
      <c r="AG84" s="576"/>
      <c r="AI84" s="578"/>
      <c r="AJ84" s="576"/>
      <c r="AK84" s="579"/>
      <c r="AL84" s="581"/>
      <c r="AQ84" s="576"/>
      <c r="AR84" s="576"/>
      <c r="AT84" s="576"/>
      <c r="AV84" s="579"/>
      <c r="AW84" s="581"/>
      <c r="BB84" s="576"/>
      <c r="BC84" s="576"/>
      <c r="BE84" s="576"/>
      <c r="BG84" s="579"/>
      <c r="BH84" s="581"/>
      <c r="BM84" s="576"/>
      <c r="BN84" s="576"/>
      <c r="BP84" s="576"/>
      <c r="BR84" s="579"/>
      <c r="BS84" s="581"/>
      <c r="BX84" s="576"/>
      <c r="BY84" s="576"/>
      <c r="CA84" s="576"/>
      <c r="CC84" s="579"/>
      <c r="CD84" s="581"/>
      <c r="CI84" s="576"/>
      <c r="CJ84" s="576"/>
      <c r="CL84" s="576"/>
      <c r="CN84" s="579"/>
      <c r="CO84" s="581"/>
      <c r="CT84" s="576"/>
      <c r="CU84" s="576"/>
      <c r="CW84" s="576"/>
      <c r="CY84" s="579"/>
      <c r="CZ84" s="581"/>
      <c r="DE84" s="576"/>
      <c r="DF84" s="576"/>
      <c r="DH84" s="576"/>
      <c r="DK84" s="582"/>
      <c r="DL84" s="582"/>
      <c r="DM84" s="582"/>
      <c r="DN84" s="582"/>
      <c r="DO84" s="582"/>
      <c r="DP84" s="582"/>
      <c r="DQ84" s="582"/>
      <c r="DR84" s="582"/>
      <c r="DS84" s="582"/>
      <c r="DT84" s="582"/>
      <c r="DU84" s="44"/>
      <c r="DV84" s="583"/>
      <c r="DW84" s="583"/>
      <c r="DX84" s="583"/>
      <c r="DY84" s="583"/>
      <c r="DZ84" s="583"/>
      <c r="EA84" s="583"/>
      <c r="EB84" s="583"/>
      <c r="EC84" s="44"/>
      <c r="ED84" s="44"/>
      <c r="EE84" s="44"/>
      <c r="EF84" s="44"/>
      <c r="EG84" s="44"/>
      <c r="EH84" s="44"/>
      <c r="EI84" s="44"/>
      <c r="EJ84" s="44"/>
    </row>
    <row r="85" spans="1:140" s="12" customFormat="1" x14ac:dyDescent="0.25">
      <c r="C85" s="576"/>
      <c r="D85" s="577"/>
      <c r="J85" s="576"/>
      <c r="L85" s="576"/>
      <c r="M85" s="578"/>
      <c r="N85" s="576"/>
      <c r="O85" s="579"/>
      <c r="P85" s="580"/>
      <c r="U85" s="576"/>
      <c r="V85" s="576"/>
      <c r="X85" s="578"/>
      <c r="Y85" s="576"/>
      <c r="Z85" s="579"/>
      <c r="AA85" s="581"/>
      <c r="AF85" s="576"/>
      <c r="AG85" s="576"/>
      <c r="AI85" s="578"/>
      <c r="AJ85" s="576"/>
      <c r="AK85" s="579"/>
      <c r="AL85" s="581"/>
      <c r="AQ85" s="576"/>
      <c r="AR85" s="576"/>
      <c r="AT85" s="576"/>
      <c r="AV85" s="579"/>
      <c r="AW85" s="581"/>
      <c r="BB85" s="576"/>
      <c r="BC85" s="576"/>
      <c r="BE85" s="576"/>
      <c r="BG85" s="579"/>
      <c r="BH85" s="581"/>
      <c r="BM85" s="576"/>
      <c r="BN85" s="576"/>
      <c r="BP85" s="576"/>
      <c r="BR85" s="579"/>
      <c r="BS85" s="581"/>
      <c r="BX85" s="576"/>
      <c r="BY85" s="576"/>
      <c r="CA85" s="576"/>
      <c r="CC85" s="579"/>
      <c r="CD85" s="581"/>
      <c r="CI85" s="576"/>
      <c r="CJ85" s="576"/>
      <c r="CL85" s="576"/>
      <c r="CN85" s="579"/>
      <c r="CO85" s="581"/>
      <c r="CT85" s="576"/>
      <c r="CU85" s="576"/>
      <c r="CW85" s="576"/>
      <c r="CY85" s="579"/>
      <c r="CZ85" s="581"/>
      <c r="DE85" s="576"/>
      <c r="DF85" s="576"/>
      <c r="DH85" s="576"/>
      <c r="DK85" s="582"/>
      <c r="DL85" s="582"/>
      <c r="DM85" s="582"/>
      <c r="DN85" s="582"/>
      <c r="DO85" s="582"/>
      <c r="DP85" s="582"/>
      <c r="DQ85" s="582"/>
      <c r="DR85" s="582"/>
      <c r="DS85" s="582"/>
      <c r="DT85" s="582"/>
      <c r="DU85" s="44"/>
      <c r="DV85" s="583"/>
      <c r="DW85" s="583"/>
      <c r="DX85" s="583"/>
      <c r="DY85" s="583"/>
      <c r="DZ85" s="583"/>
      <c r="EA85" s="583"/>
      <c r="EB85" s="583"/>
      <c r="EC85" s="44"/>
      <c r="ED85" s="44"/>
      <c r="EE85" s="44"/>
      <c r="EF85" s="44"/>
      <c r="EG85" s="44"/>
      <c r="EH85" s="44"/>
      <c r="EI85" s="44"/>
      <c r="EJ85" s="44"/>
    </row>
    <row r="86" spans="1:140" s="12" customFormat="1" x14ac:dyDescent="0.25">
      <c r="C86" s="576"/>
      <c r="D86" s="577"/>
      <c r="J86" s="576"/>
      <c r="L86" s="576"/>
      <c r="M86" s="578"/>
      <c r="N86" s="576"/>
      <c r="O86" s="579"/>
      <c r="P86" s="580"/>
      <c r="U86" s="576"/>
      <c r="V86" s="576"/>
      <c r="X86" s="578"/>
      <c r="Y86" s="576"/>
      <c r="Z86" s="579"/>
      <c r="AA86" s="581"/>
      <c r="AF86" s="576"/>
      <c r="AG86" s="576"/>
      <c r="AI86" s="578"/>
      <c r="AJ86" s="576"/>
      <c r="AK86" s="579"/>
      <c r="AL86" s="581"/>
      <c r="AQ86" s="576"/>
      <c r="AR86" s="576"/>
      <c r="AT86" s="576"/>
      <c r="AV86" s="579"/>
      <c r="AW86" s="581"/>
      <c r="BB86" s="576"/>
      <c r="BC86" s="576"/>
      <c r="BE86" s="576"/>
      <c r="BG86" s="579"/>
      <c r="BH86" s="581"/>
      <c r="BM86" s="576"/>
      <c r="BN86" s="576"/>
      <c r="BP86" s="576"/>
      <c r="BR86" s="579"/>
      <c r="BS86" s="581"/>
      <c r="BX86" s="576"/>
      <c r="BY86" s="576"/>
      <c r="CA86" s="576"/>
      <c r="CC86" s="579"/>
      <c r="CD86" s="581"/>
      <c r="CI86" s="576"/>
      <c r="CJ86" s="576"/>
      <c r="CL86" s="576"/>
      <c r="CN86" s="579"/>
      <c r="CO86" s="581"/>
      <c r="CT86" s="576"/>
      <c r="CU86" s="576"/>
      <c r="CW86" s="576"/>
      <c r="CY86" s="579"/>
      <c r="CZ86" s="581"/>
      <c r="DE86" s="576"/>
      <c r="DF86" s="576"/>
      <c r="DH86" s="576"/>
      <c r="DK86" s="582"/>
      <c r="DL86" s="582"/>
      <c r="DM86" s="582"/>
      <c r="DN86" s="582"/>
      <c r="DO86" s="582"/>
      <c r="DP86" s="582"/>
      <c r="DQ86" s="582"/>
      <c r="DR86" s="582"/>
      <c r="DS86" s="582"/>
      <c r="DT86" s="582"/>
      <c r="DU86" s="44"/>
      <c r="DV86" s="583"/>
      <c r="DW86" s="583"/>
      <c r="DX86" s="583"/>
      <c r="DY86" s="583"/>
      <c r="DZ86" s="583"/>
      <c r="EA86" s="583"/>
      <c r="EB86" s="583"/>
      <c r="EC86" s="44"/>
      <c r="ED86" s="44"/>
      <c r="EE86" s="44"/>
      <c r="EF86" s="44"/>
      <c r="EG86" s="44"/>
      <c r="EH86" s="44"/>
      <c r="EI86" s="44"/>
      <c r="EJ86" s="44"/>
    </row>
    <row r="87" spans="1:140" s="12" customFormat="1" x14ac:dyDescent="0.25">
      <c r="C87" s="576"/>
      <c r="D87" s="577"/>
      <c r="J87" s="576"/>
      <c r="L87" s="576"/>
      <c r="M87" s="578"/>
      <c r="N87" s="576"/>
      <c r="O87" s="579"/>
      <c r="P87" s="580"/>
      <c r="U87" s="576"/>
      <c r="V87" s="576"/>
      <c r="X87" s="578"/>
      <c r="Y87" s="576"/>
      <c r="Z87" s="579"/>
      <c r="AA87" s="581"/>
      <c r="AF87" s="576"/>
      <c r="AG87" s="576"/>
      <c r="AI87" s="578"/>
      <c r="AJ87" s="576"/>
      <c r="AK87" s="579"/>
      <c r="AL87" s="581"/>
      <c r="AQ87" s="576"/>
      <c r="AR87" s="576"/>
      <c r="AT87" s="576"/>
      <c r="AV87" s="579"/>
      <c r="AW87" s="581"/>
      <c r="BB87" s="576"/>
      <c r="BC87" s="576"/>
      <c r="BE87" s="576"/>
      <c r="BG87" s="579"/>
      <c r="BH87" s="581"/>
      <c r="BM87" s="576"/>
      <c r="BN87" s="576"/>
      <c r="BP87" s="576"/>
      <c r="BR87" s="579"/>
      <c r="BS87" s="581"/>
      <c r="BX87" s="576"/>
      <c r="BY87" s="576"/>
      <c r="CA87" s="576"/>
      <c r="CC87" s="579"/>
      <c r="CD87" s="581"/>
      <c r="CI87" s="576"/>
      <c r="CJ87" s="576"/>
      <c r="CL87" s="576"/>
      <c r="CN87" s="579"/>
      <c r="CO87" s="581"/>
      <c r="CT87" s="576"/>
      <c r="CU87" s="576"/>
      <c r="CW87" s="576"/>
      <c r="CY87" s="579"/>
      <c r="CZ87" s="581"/>
      <c r="DE87" s="576"/>
      <c r="DF87" s="576"/>
      <c r="DH87" s="576"/>
      <c r="DK87" s="582"/>
      <c r="DL87" s="582"/>
      <c r="DM87" s="582"/>
      <c r="DN87" s="582"/>
      <c r="DO87" s="582"/>
      <c r="DP87" s="582"/>
      <c r="DQ87" s="582"/>
      <c r="DR87" s="582"/>
      <c r="DS87" s="582"/>
      <c r="DT87" s="582"/>
      <c r="DU87" s="44"/>
      <c r="DV87" s="583"/>
      <c r="DW87" s="583"/>
      <c r="DX87" s="583"/>
      <c r="DY87" s="583"/>
      <c r="DZ87" s="583"/>
      <c r="EA87" s="583"/>
      <c r="EB87" s="583"/>
      <c r="EC87" s="44"/>
      <c r="ED87" s="44"/>
      <c r="EE87" s="44"/>
      <c r="EF87" s="44"/>
      <c r="EG87" s="44"/>
      <c r="EH87" s="44"/>
      <c r="EI87" s="44"/>
      <c r="EJ87" s="44"/>
    </row>
    <row r="88" spans="1:140" s="12" customFormat="1" x14ac:dyDescent="0.25">
      <c r="C88" s="576"/>
      <c r="D88" s="577"/>
      <c r="J88" s="576"/>
      <c r="L88" s="576"/>
      <c r="M88" s="578"/>
      <c r="N88" s="576"/>
      <c r="O88" s="579"/>
      <c r="P88" s="580"/>
      <c r="U88" s="576"/>
      <c r="V88" s="576"/>
      <c r="X88" s="578"/>
      <c r="Y88" s="576"/>
      <c r="Z88" s="579"/>
      <c r="AA88" s="581"/>
      <c r="AF88" s="576"/>
      <c r="AG88" s="576"/>
      <c r="AI88" s="578"/>
      <c r="AJ88" s="576"/>
      <c r="AK88" s="579"/>
      <c r="AL88" s="581"/>
      <c r="AQ88" s="576"/>
      <c r="AR88" s="576"/>
      <c r="AT88" s="576"/>
      <c r="AV88" s="579"/>
      <c r="AW88" s="581"/>
      <c r="BB88" s="576"/>
      <c r="BC88" s="576"/>
      <c r="BE88" s="576"/>
      <c r="BG88" s="579"/>
      <c r="BH88" s="581"/>
      <c r="BM88" s="576"/>
      <c r="BN88" s="576"/>
      <c r="BP88" s="576"/>
      <c r="BR88" s="579"/>
      <c r="BS88" s="581"/>
      <c r="BX88" s="576"/>
      <c r="BY88" s="576"/>
      <c r="CA88" s="576"/>
      <c r="CC88" s="579"/>
      <c r="CD88" s="581"/>
      <c r="CI88" s="576"/>
      <c r="CJ88" s="576"/>
      <c r="CL88" s="576"/>
      <c r="CN88" s="579"/>
      <c r="CO88" s="581"/>
      <c r="CT88" s="576"/>
      <c r="CU88" s="576"/>
      <c r="CW88" s="576"/>
      <c r="CY88" s="579"/>
      <c r="CZ88" s="581"/>
      <c r="DE88" s="576"/>
      <c r="DF88" s="576"/>
      <c r="DH88" s="576"/>
      <c r="DK88" s="582"/>
      <c r="DL88" s="582"/>
      <c r="DM88" s="582"/>
      <c r="DN88" s="582"/>
      <c r="DO88" s="582"/>
      <c r="DP88" s="582"/>
      <c r="DQ88" s="582"/>
      <c r="DR88" s="582"/>
      <c r="DS88" s="582"/>
      <c r="DT88" s="582"/>
      <c r="DU88" s="44"/>
      <c r="DV88" s="583"/>
      <c r="DW88" s="583"/>
      <c r="DX88" s="583"/>
      <c r="DY88" s="583"/>
      <c r="DZ88" s="583"/>
      <c r="EA88" s="583"/>
      <c r="EB88" s="583"/>
      <c r="EC88" s="44"/>
      <c r="ED88" s="44"/>
      <c r="EE88" s="44"/>
      <c r="EF88" s="44"/>
      <c r="EG88" s="44"/>
      <c r="EH88" s="44"/>
      <c r="EI88" s="44"/>
      <c r="EJ88" s="44"/>
    </row>
    <row r="89" spans="1:140" s="12" customFormat="1" x14ac:dyDescent="0.25">
      <c r="C89" s="576"/>
      <c r="D89" s="577"/>
      <c r="J89" s="576"/>
      <c r="L89" s="576"/>
      <c r="M89" s="578"/>
      <c r="N89" s="576"/>
      <c r="O89" s="579"/>
      <c r="P89" s="580"/>
      <c r="U89" s="576"/>
      <c r="V89" s="576"/>
      <c r="X89" s="578"/>
      <c r="Y89" s="576"/>
      <c r="Z89" s="579"/>
      <c r="AA89" s="581"/>
      <c r="AF89" s="576"/>
      <c r="AG89" s="576"/>
      <c r="AI89" s="578"/>
      <c r="AJ89" s="576"/>
      <c r="AK89" s="579"/>
      <c r="AL89" s="581"/>
      <c r="AQ89" s="576"/>
      <c r="AR89" s="576"/>
      <c r="AT89" s="576"/>
      <c r="AV89" s="579"/>
      <c r="AW89" s="581"/>
      <c r="BB89" s="576"/>
      <c r="BC89" s="576"/>
      <c r="BE89" s="576"/>
      <c r="BG89" s="579"/>
      <c r="BH89" s="581"/>
      <c r="BM89" s="576"/>
      <c r="BN89" s="576"/>
      <c r="BP89" s="576"/>
      <c r="BR89" s="579"/>
      <c r="BS89" s="581"/>
      <c r="BX89" s="576"/>
      <c r="BY89" s="576"/>
      <c r="CA89" s="576"/>
      <c r="CC89" s="579"/>
      <c r="CD89" s="581"/>
      <c r="CI89" s="576"/>
      <c r="CJ89" s="576"/>
      <c r="CL89" s="576"/>
      <c r="CN89" s="579"/>
      <c r="CO89" s="581"/>
      <c r="CT89" s="576"/>
      <c r="CU89" s="576"/>
      <c r="CW89" s="576"/>
      <c r="CY89" s="579"/>
      <c r="CZ89" s="581"/>
      <c r="DE89" s="576"/>
      <c r="DF89" s="576"/>
      <c r="DH89" s="576"/>
      <c r="DK89" s="582"/>
      <c r="DL89" s="582"/>
      <c r="DM89" s="582"/>
      <c r="DN89" s="582"/>
      <c r="DO89" s="582"/>
      <c r="DP89" s="582"/>
      <c r="DQ89" s="582"/>
      <c r="DR89" s="582"/>
      <c r="DS89" s="582"/>
      <c r="DT89" s="582"/>
      <c r="DU89" s="44"/>
      <c r="DV89" s="583"/>
      <c r="DW89" s="583"/>
      <c r="DX89" s="583"/>
      <c r="DY89" s="583"/>
      <c r="DZ89" s="583"/>
      <c r="EA89" s="583"/>
      <c r="EB89" s="583"/>
      <c r="EC89" s="44"/>
      <c r="ED89" s="44"/>
      <c r="EE89" s="44"/>
      <c r="EF89" s="44"/>
      <c r="EG89" s="44"/>
      <c r="EH89" s="44"/>
      <c r="EI89" s="44"/>
      <c r="EJ89" s="44"/>
    </row>
    <row r="90" spans="1:140" s="12" customFormat="1" x14ac:dyDescent="0.25">
      <c r="C90" s="576"/>
      <c r="D90" s="577"/>
      <c r="J90" s="576"/>
      <c r="L90" s="576"/>
      <c r="M90" s="578"/>
      <c r="N90" s="576"/>
      <c r="O90" s="579"/>
      <c r="P90" s="580"/>
      <c r="U90" s="576"/>
      <c r="V90" s="576"/>
      <c r="X90" s="578"/>
      <c r="Y90" s="576"/>
      <c r="Z90" s="579"/>
      <c r="AA90" s="581"/>
      <c r="AF90" s="576"/>
      <c r="AG90" s="576"/>
      <c r="AI90" s="578"/>
      <c r="AJ90" s="576"/>
      <c r="AK90" s="579"/>
      <c r="AL90" s="581"/>
      <c r="AQ90" s="576"/>
      <c r="AR90" s="576"/>
      <c r="AT90" s="576"/>
      <c r="AV90" s="579"/>
      <c r="AW90" s="581"/>
      <c r="BB90" s="576"/>
      <c r="BC90" s="576"/>
      <c r="BE90" s="576"/>
      <c r="BG90" s="579"/>
      <c r="BH90" s="581"/>
      <c r="BM90" s="576"/>
      <c r="BN90" s="576"/>
      <c r="BP90" s="576"/>
      <c r="BR90" s="579"/>
      <c r="BS90" s="581"/>
      <c r="BX90" s="576"/>
      <c r="BY90" s="576"/>
      <c r="CA90" s="576"/>
      <c r="CC90" s="579"/>
      <c r="CD90" s="581"/>
      <c r="CI90" s="576"/>
      <c r="CJ90" s="576"/>
      <c r="CL90" s="576"/>
      <c r="CN90" s="579"/>
      <c r="CO90" s="581"/>
      <c r="CT90" s="576"/>
      <c r="CU90" s="576"/>
      <c r="CW90" s="576"/>
      <c r="CY90" s="579"/>
      <c r="CZ90" s="581"/>
      <c r="DE90" s="576"/>
      <c r="DF90" s="576"/>
      <c r="DH90" s="576"/>
      <c r="DK90" s="582"/>
      <c r="DL90" s="582"/>
      <c r="DM90" s="582"/>
      <c r="DN90" s="582"/>
      <c r="DO90" s="582"/>
      <c r="DP90" s="582"/>
      <c r="DQ90" s="582"/>
      <c r="DR90" s="582"/>
      <c r="DS90" s="582"/>
      <c r="DT90" s="582"/>
      <c r="DU90" s="44"/>
      <c r="DV90" s="583"/>
      <c r="DW90" s="583"/>
      <c r="DX90" s="583"/>
      <c r="DY90" s="583"/>
      <c r="DZ90" s="583"/>
      <c r="EA90" s="583"/>
      <c r="EB90" s="583"/>
      <c r="EC90" s="44"/>
      <c r="ED90" s="44"/>
      <c r="EE90" s="44"/>
      <c r="EF90" s="44"/>
      <c r="EG90" s="44"/>
      <c r="EH90" s="44"/>
      <c r="EI90" s="44"/>
      <c r="EJ90" s="44"/>
    </row>
    <row r="91" spans="1:140" s="12" customFormat="1" x14ac:dyDescent="0.25">
      <c r="C91" s="576"/>
      <c r="D91" s="577"/>
      <c r="J91" s="576"/>
      <c r="L91" s="576"/>
      <c r="M91" s="578"/>
      <c r="N91" s="576"/>
      <c r="O91" s="579"/>
      <c r="P91" s="580"/>
      <c r="U91" s="576"/>
      <c r="V91" s="576"/>
      <c r="X91" s="578"/>
      <c r="Y91" s="576"/>
      <c r="Z91" s="579"/>
      <c r="AA91" s="581"/>
      <c r="AF91" s="576"/>
      <c r="AG91" s="576"/>
      <c r="AI91" s="578"/>
      <c r="AJ91" s="576"/>
      <c r="AK91" s="579"/>
      <c r="AL91" s="581"/>
      <c r="AQ91" s="576"/>
      <c r="AR91" s="576"/>
      <c r="AT91" s="576"/>
      <c r="AV91" s="579"/>
      <c r="AW91" s="581"/>
      <c r="BB91" s="576"/>
      <c r="BC91" s="576"/>
      <c r="BE91" s="576"/>
      <c r="BG91" s="579"/>
      <c r="BH91" s="581"/>
      <c r="BM91" s="576"/>
      <c r="BN91" s="576"/>
      <c r="BP91" s="576"/>
      <c r="BR91" s="579"/>
      <c r="BS91" s="581"/>
      <c r="BX91" s="576"/>
      <c r="BY91" s="576"/>
      <c r="CA91" s="576"/>
      <c r="CC91" s="579"/>
      <c r="CD91" s="581"/>
      <c r="CI91" s="576"/>
      <c r="CJ91" s="576"/>
      <c r="CL91" s="576"/>
      <c r="CN91" s="579"/>
      <c r="CO91" s="581"/>
      <c r="CT91" s="576"/>
      <c r="CU91" s="576"/>
      <c r="CW91" s="576"/>
      <c r="CY91" s="579"/>
      <c r="CZ91" s="581"/>
      <c r="DE91" s="576"/>
      <c r="DF91" s="576"/>
      <c r="DH91" s="576"/>
      <c r="DK91" s="582"/>
      <c r="DL91" s="582"/>
      <c r="DM91" s="582"/>
      <c r="DN91" s="582"/>
      <c r="DO91" s="582"/>
      <c r="DP91" s="582"/>
      <c r="DQ91" s="582"/>
      <c r="DR91" s="582"/>
      <c r="DS91" s="582"/>
      <c r="DT91" s="582"/>
      <c r="DU91" s="44"/>
      <c r="DV91" s="583"/>
      <c r="DW91" s="583"/>
      <c r="DX91" s="583"/>
      <c r="DY91" s="583"/>
      <c r="DZ91" s="583"/>
      <c r="EA91" s="583"/>
      <c r="EB91" s="583"/>
      <c r="EC91" s="44"/>
      <c r="ED91" s="44"/>
      <c r="EE91" s="44"/>
      <c r="EF91" s="44"/>
      <c r="EG91" s="44"/>
      <c r="EH91" s="44"/>
      <c r="EI91" s="44"/>
      <c r="EJ91" s="44"/>
    </row>
    <row r="92" spans="1:140" s="12" customFormat="1" x14ac:dyDescent="0.25">
      <c r="C92" s="576"/>
      <c r="D92" s="577"/>
      <c r="J92" s="576"/>
      <c r="L92" s="576"/>
      <c r="M92" s="578"/>
      <c r="N92" s="576"/>
      <c r="O92" s="579"/>
      <c r="P92" s="580"/>
      <c r="U92" s="576"/>
      <c r="V92" s="576"/>
      <c r="X92" s="578"/>
      <c r="Y92" s="576"/>
      <c r="Z92" s="579"/>
      <c r="AA92" s="581"/>
      <c r="AF92" s="576"/>
      <c r="AG92" s="576"/>
      <c r="AI92" s="578"/>
      <c r="AJ92" s="576"/>
      <c r="AK92" s="579"/>
      <c r="AL92" s="581"/>
      <c r="AQ92" s="576"/>
      <c r="AR92" s="576"/>
      <c r="AT92" s="576"/>
      <c r="AV92" s="579"/>
      <c r="AW92" s="581"/>
      <c r="BB92" s="576"/>
      <c r="BC92" s="576"/>
      <c r="BE92" s="576"/>
      <c r="BG92" s="579"/>
      <c r="BH92" s="581"/>
      <c r="BM92" s="576"/>
      <c r="BN92" s="576"/>
      <c r="BP92" s="576"/>
      <c r="BR92" s="579"/>
      <c r="BS92" s="581"/>
      <c r="BX92" s="576"/>
      <c r="BY92" s="576"/>
      <c r="CA92" s="576"/>
      <c r="CC92" s="579"/>
      <c r="CD92" s="581"/>
      <c r="CI92" s="576"/>
      <c r="CJ92" s="576"/>
      <c r="CL92" s="576"/>
      <c r="CN92" s="579"/>
      <c r="CO92" s="581"/>
      <c r="CT92" s="576"/>
      <c r="CU92" s="576"/>
      <c r="CW92" s="576"/>
      <c r="CY92" s="579"/>
      <c r="CZ92" s="581"/>
      <c r="DE92" s="576"/>
      <c r="DF92" s="576"/>
      <c r="DH92" s="576"/>
      <c r="DK92" s="582"/>
      <c r="DL92" s="582"/>
      <c r="DM92" s="582"/>
      <c r="DN92" s="582"/>
      <c r="DO92" s="582"/>
      <c r="DP92" s="582"/>
      <c r="DQ92" s="582"/>
      <c r="DR92" s="582"/>
      <c r="DS92" s="582"/>
      <c r="DT92" s="582"/>
      <c r="DU92" s="44"/>
      <c r="DV92" s="583"/>
      <c r="DW92" s="583"/>
      <c r="DX92" s="583"/>
      <c r="DY92" s="583"/>
      <c r="DZ92" s="583"/>
      <c r="EA92" s="583"/>
      <c r="EB92" s="583"/>
      <c r="EC92" s="44"/>
      <c r="ED92" s="44"/>
      <c r="EE92" s="44"/>
      <c r="EF92" s="44"/>
      <c r="EG92" s="44"/>
      <c r="EH92" s="44"/>
      <c r="EI92" s="44"/>
      <c r="EJ92" s="44"/>
    </row>
    <row r="93" spans="1:140" s="12" customFormat="1" x14ac:dyDescent="0.25">
      <c r="C93" s="576"/>
      <c r="D93" s="577"/>
      <c r="J93" s="576"/>
      <c r="L93" s="576"/>
      <c r="M93" s="578"/>
      <c r="N93" s="576"/>
      <c r="O93" s="579"/>
      <c r="P93" s="580"/>
      <c r="U93" s="576"/>
      <c r="V93" s="576"/>
      <c r="X93" s="578"/>
      <c r="Y93" s="576"/>
      <c r="Z93" s="579"/>
      <c r="AA93" s="581"/>
      <c r="AF93" s="576"/>
      <c r="AG93" s="576"/>
      <c r="AI93" s="578"/>
      <c r="AJ93" s="576"/>
      <c r="AK93" s="579"/>
      <c r="AL93" s="581"/>
      <c r="AQ93" s="576"/>
      <c r="AR93" s="576"/>
      <c r="AT93" s="576"/>
      <c r="AV93" s="579"/>
      <c r="AW93" s="581"/>
      <c r="BB93" s="576"/>
      <c r="BC93" s="576"/>
      <c r="BE93" s="576"/>
      <c r="BG93" s="579"/>
      <c r="BH93" s="581"/>
      <c r="BM93" s="576"/>
      <c r="BN93" s="576"/>
      <c r="BP93" s="576"/>
      <c r="BR93" s="579"/>
      <c r="BS93" s="581"/>
      <c r="BX93" s="576"/>
      <c r="BY93" s="576"/>
      <c r="CA93" s="576"/>
      <c r="CC93" s="579"/>
      <c r="CD93" s="581"/>
      <c r="CI93" s="576"/>
      <c r="CJ93" s="576"/>
      <c r="CL93" s="576"/>
      <c r="CN93" s="579"/>
      <c r="CO93" s="581"/>
      <c r="CT93" s="576"/>
      <c r="CU93" s="576"/>
      <c r="CW93" s="576"/>
      <c r="CY93" s="579"/>
      <c r="CZ93" s="581"/>
      <c r="DE93" s="576"/>
      <c r="DF93" s="576"/>
      <c r="DH93" s="576"/>
      <c r="DK93" s="582"/>
      <c r="DL93" s="582"/>
      <c r="DM93" s="582"/>
      <c r="DN93" s="582"/>
      <c r="DO93" s="582"/>
      <c r="DP93" s="582"/>
      <c r="DQ93" s="582"/>
      <c r="DR93" s="582"/>
      <c r="DS93" s="582"/>
      <c r="DT93" s="582"/>
      <c r="DU93" s="44"/>
      <c r="DV93" s="583"/>
      <c r="DW93" s="583"/>
      <c r="DX93" s="583"/>
      <c r="DY93" s="583"/>
      <c r="DZ93" s="583"/>
      <c r="EA93" s="583"/>
      <c r="EB93" s="583"/>
      <c r="EC93" s="44"/>
      <c r="ED93" s="44"/>
      <c r="EE93" s="44"/>
      <c r="EF93" s="44"/>
      <c r="EG93" s="44"/>
      <c r="EH93" s="44"/>
      <c r="EI93" s="44"/>
      <c r="EJ93" s="44"/>
    </row>
    <row r="94" spans="1:140" s="12" customFormat="1" x14ac:dyDescent="0.25">
      <c r="C94" s="576"/>
      <c r="D94" s="577"/>
      <c r="J94" s="576"/>
      <c r="L94" s="576"/>
      <c r="M94" s="578"/>
      <c r="N94" s="576"/>
      <c r="O94" s="579"/>
      <c r="P94" s="580"/>
      <c r="U94" s="576"/>
      <c r="V94" s="576"/>
      <c r="X94" s="578"/>
      <c r="Y94" s="576"/>
      <c r="Z94" s="579"/>
      <c r="AA94" s="581"/>
      <c r="AF94" s="576"/>
      <c r="AG94" s="576"/>
      <c r="AI94" s="578"/>
      <c r="AJ94" s="576"/>
      <c r="AK94" s="579"/>
      <c r="AL94" s="581"/>
      <c r="AQ94" s="576"/>
      <c r="AR94" s="576"/>
      <c r="AT94" s="576"/>
      <c r="AV94" s="579"/>
      <c r="AW94" s="581"/>
      <c r="BB94" s="576"/>
      <c r="BC94" s="576"/>
      <c r="BE94" s="576"/>
      <c r="BG94" s="579"/>
      <c r="BH94" s="581"/>
      <c r="BM94" s="576"/>
      <c r="BN94" s="576"/>
      <c r="BP94" s="576"/>
      <c r="BR94" s="579"/>
      <c r="BS94" s="581"/>
      <c r="BX94" s="576"/>
      <c r="BY94" s="576"/>
      <c r="CA94" s="576"/>
      <c r="CC94" s="579"/>
      <c r="CD94" s="581"/>
      <c r="CI94" s="576"/>
      <c r="CJ94" s="576"/>
      <c r="CL94" s="576"/>
      <c r="CN94" s="579"/>
      <c r="CO94" s="581"/>
      <c r="CT94" s="576"/>
      <c r="CU94" s="576"/>
      <c r="CW94" s="576"/>
      <c r="CY94" s="579"/>
      <c r="CZ94" s="581"/>
      <c r="DE94" s="576"/>
      <c r="DF94" s="576"/>
      <c r="DH94" s="576"/>
      <c r="DK94" s="582"/>
      <c r="DL94" s="582"/>
      <c r="DM94" s="582"/>
      <c r="DN94" s="582"/>
      <c r="DO94" s="582"/>
      <c r="DP94" s="582"/>
      <c r="DQ94" s="582"/>
      <c r="DR94" s="582"/>
      <c r="DS94" s="582"/>
      <c r="DT94" s="582"/>
      <c r="DU94" s="44"/>
      <c r="DV94" s="583"/>
      <c r="DW94" s="583"/>
      <c r="DX94" s="583"/>
      <c r="DY94" s="583"/>
      <c r="DZ94" s="583"/>
      <c r="EA94" s="583"/>
      <c r="EB94" s="583"/>
      <c r="EC94" s="44"/>
      <c r="ED94" s="44"/>
      <c r="EE94" s="44"/>
      <c r="EF94" s="44"/>
      <c r="EG94" s="44"/>
      <c r="EH94" s="44"/>
      <c r="EI94" s="44"/>
      <c r="EJ94" s="44"/>
    </row>
    <row r="95" spans="1:140" s="12" customFormat="1" x14ac:dyDescent="0.25">
      <c r="C95" s="576"/>
      <c r="D95" s="577"/>
      <c r="J95" s="576"/>
      <c r="L95" s="576"/>
      <c r="M95" s="578"/>
      <c r="N95" s="576"/>
      <c r="O95" s="579"/>
      <c r="P95" s="580"/>
      <c r="U95" s="576"/>
      <c r="V95" s="576"/>
      <c r="X95" s="578"/>
      <c r="Y95" s="576"/>
      <c r="Z95" s="579"/>
      <c r="AA95" s="581"/>
      <c r="AF95" s="576"/>
      <c r="AG95" s="576"/>
      <c r="AI95" s="578"/>
      <c r="AJ95" s="576"/>
      <c r="AK95" s="579"/>
      <c r="AL95" s="581"/>
      <c r="AQ95" s="576"/>
      <c r="AR95" s="576"/>
      <c r="AT95" s="576"/>
      <c r="AV95" s="579"/>
      <c r="AW95" s="581"/>
      <c r="BB95" s="576"/>
      <c r="BC95" s="576"/>
      <c r="BE95" s="576"/>
      <c r="BG95" s="579"/>
      <c r="BH95" s="581"/>
      <c r="BM95" s="576"/>
      <c r="BN95" s="576"/>
      <c r="BP95" s="576"/>
      <c r="BR95" s="579"/>
      <c r="BS95" s="581"/>
      <c r="BX95" s="576"/>
      <c r="BY95" s="576"/>
      <c r="CA95" s="576"/>
      <c r="CC95" s="579"/>
      <c r="CD95" s="581"/>
      <c r="CI95" s="576"/>
      <c r="CJ95" s="576"/>
      <c r="CL95" s="576"/>
      <c r="CN95" s="579"/>
      <c r="CO95" s="581"/>
      <c r="CT95" s="576"/>
      <c r="CU95" s="576"/>
      <c r="CW95" s="576"/>
      <c r="CY95" s="579"/>
      <c r="CZ95" s="581"/>
      <c r="DE95" s="576"/>
      <c r="DF95" s="576"/>
      <c r="DH95" s="576"/>
      <c r="DK95" s="582"/>
      <c r="DL95" s="582"/>
      <c r="DM95" s="582"/>
      <c r="DN95" s="582"/>
      <c r="DO95" s="582"/>
      <c r="DP95" s="582"/>
      <c r="DQ95" s="582"/>
      <c r="DR95" s="582"/>
      <c r="DS95" s="582"/>
      <c r="DT95" s="582"/>
      <c r="DU95" s="44"/>
      <c r="DV95" s="583"/>
      <c r="DW95" s="583"/>
      <c r="DX95" s="583"/>
      <c r="DY95" s="583"/>
      <c r="DZ95" s="583"/>
      <c r="EA95" s="583"/>
      <c r="EB95" s="583"/>
      <c r="EC95" s="44"/>
      <c r="ED95" s="44"/>
      <c r="EE95" s="44"/>
      <c r="EF95" s="44"/>
      <c r="EG95" s="44"/>
      <c r="EH95" s="44"/>
      <c r="EI95" s="44"/>
      <c r="EJ95" s="44"/>
    </row>
    <row r="96" spans="1:140" s="12" customFormat="1" x14ac:dyDescent="0.25">
      <c r="C96" s="576"/>
      <c r="D96" s="577"/>
      <c r="J96" s="576"/>
      <c r="L96" s="576"/>
      <c r="M96" s="578"/>
      <c r="N96" s="576"/>
      <c r="O96" s="579"/>
      <c r="P96" s="580"/>
      <c r="U96" s="576"/>
      <c r="V96" s="576"/>
      <c r="X96" s="578"/>
      <c r="Y96" s="576"/>
      <c r="Z96" s="579"/>
      <c r="AA96" s="581"/>
      <c r="AF96" s="576"/>
      <c r="AG96" s="576"/>
      <c r="AI96" s="578"/>
      <c r="AJ96" s="576"/>
      <c r="AK96" s="579"/>
      <c r="AL96" s="581"/>
      <c r="AQ96" s="576"/>
      <c r="AR96" s="576"/>
      <c r="AT96" s="576"/>
      <c r="AV96" s="579"/>
      <c r="AW96" s="581"/>
      <c r="BB96" s="576"/>
      <c r="BC96" s="576"/>
      <c r="BE96" s="576"/>
      <c r="BG96" s="579"/>
      <c r="BH96" s="581"/>
      <c r="BM96" s="576"/>
      <c r="BN96" s="576"/>
      <c r="BP96" s="576"/>
      <c r="BR96" s="579"/>
      <c r="BS96" s="581"/>
      <c r="BX96" s="576"/>
      <c r="BY96" s="576"/>
      <c r="CA96" s="576"/>
      <c r="CC96" s="579"/>
      <c r="CD96" s="581"/>
      <c r="CI96" s="576"/>
      <c r="CJ96" s="576"/>
      <c r="CL96" s="576"/>
      <c r="CN96" s="579"/>
      <c r="CO96" s="581"/>
      <c r="CT96" s="576"/>
      <c r="CU96" s="576"/>
      <c r="CW96" s="576"/>
      <c r="CY96" s="579"/>
      <c r="CZ96" s="581"/>
      <c r="DE96" s="576"/>
      <c r="DF96" s="576"/>
      <c r="DH96" s="576"/>
      <c r="DK96" s="582"/>
      <c r="DL96" s="582"/>
      <c r="DM96" s="582"/>
      <c r="DN96" s="582"/>
      <c r="DO96" s="582"/>
      <c r="DP96" s="582"/>
      <c r="DQ96" s="582"/>
      <c r="DR96" s="582"/>
      <c r="DS96" s="582"/>
      <c r="DT96" s="582"/>
      <c r="DU96" s="44"/>
      <c r="DV96" s="583"/>
      <c r="DW96" s="583"/>
      <c r="DX96" s="583"/>
      <c r="DY96" s="583"/>
      <c r="DZ96" s="583"/>
      <c r="EA96" s="583"/>
      <c r="EB96" s="583"/>
      <c r="EC96" s="44"/>
      <c r="ED96" s="44"/>
      <c r="EE96" s="44"/>
      <c r="EF96" s="44"/>
      <c r="EG96" s="44"/>
      <c r="EH96" s="44"/>
      <c r="EI96" s="44"/>
      <c r="EJ96" s="44"/>
    </row>
    <row r="97" spans="3:140" s="12" customFormat="1" x14ac:dyDescent="0.25">
      <c r="C97" s="576"/>
      <c r="D97" s="577"/>
      <c r="J97" s="576"/>
      <c r="L97" s="576"/>
      <c r="M97" s="578"/>
      <c r="N97" s="576"/>
      <c r="O97" s="579"/>
      <c r="P97" s="580"/>
      <c r="U97" s="576"/>
      <c r="V97" s="576"/>
      <c r="X97" s="578"/>
      <c r="Y97" s="576"/>
      <c r="Z97" s="579"/>
      <c r="AA97" s="581"/>
      <c r="AF97" s="576"/>
      <c r="AG97" s="576"/>
      <c r="AI97" s="578"/>
      <c r="AJ97" s="576"/>
      <c r="AK97" s="579"/>
      <c r="AL97" s="581"/>
      <c r="AQ97" s="576"/>
      <c r="AR97" s="576"/>
      <c r="AT97" s="576"/>
      <c r="AV97" s="579"/>
      <c r="AW97" s="581"/>
      <c r="BB97" s="576"/>
      <c r="BC97" s="576"/>
      <c r="BE97" s="576"/>
      <c r="BG97" s="579"/>
      <c r="BH97" s="581"/>
      <c r="BM97" s="576"/>
      <c r="BN97" s="576"/>
      <c r="BP97" s="576"/>
      <c r="BR97" s="579"/>
      <c r="BS97" s="581"/>
      <c r="BX97" s="576"/>
      <c r="BY97" s="576"/>
      <c r="CA97" s="576"/>
      <c r="CC97" s="579"/>
      <c r="CD97" s="581"/>
      <c r="CI97" s="576"/>
      <c r="CJ97" s="576"/>
      <c r="CL97" s="576"/>
      <c r="CN97" s="579"/>
      <c r="CO97" s="581"/>
      <c r="CT97" s="576"/>
      <c r="CU97" s="576"/>
      <c r="CW97" s="576"/>
      <c r="CY97" s="579"/>
      <c r="CZ97" s="581"/>
      <c r="DE97" s="576"/>
      <c r="DF97" s="576"/>
      <c r="DH97" s="576"/>
      <c r="DK97" s="582"/>
      <c r="DL97" s="582"/>
      <c r="DM97" s="582"/>
      <c r="DN97" s="582"/>
      <c r="DO97" s="582"/>
      <c r="DP97" s="582"/>
      <c r="DQ97" s="582"/>
      <c r="DR97" s="582"/>
      <c r="DS97" s="582"/>
      <c r="DT97" s="582"/>
      <c r="DU97" s="44"/>
      <c r="DV97" s="583"/>
      <c r="DW97" s="583"/>
      <c r="DX97" s="583"/>
      <c r="DY97" s="583"/>
      <c r="DZ97" s="583"/>
      <c r="EA97" s="583"/>
      <c r="EB97" s="583"/>
      <c r="EC97" s="44"/>
      <c r="ED97" s="44"/>
      <c r="EE97" s="44"/>
      <c r="EF97" s="44"/>
      <c r="EG97" s="44"/>
      <c r="EH97" s="44"/>
      <c r="EI97" s="44"/>
      <c r="EJ97" s="44"/>
    </row>
    <row r="98" spans="3:140" s="12" customFormat="1" x14ac:dyDescent="0.25">
      <c r="C98" s="576"/>
      <c r="D98" s="577"/>
      <c r="J98" s="576"/>
      <c r="L98" s="576"/>
      <c r="M98" s="578"/>
      <c r="N98" s="576"/>
      <c r="O98" s="579"/>
      <c r="P98" s="580"/>
      <c r="U98" s="576"/>
      <c r="V98" s="576"/>
      <c r="X98" s="578"/>
      <c r="Y98" s="576"/>
      <c r="Z98" s="579"/>
      <c r="AA98" s="581"/>
      <c r="AF98" s="576"/>
      <c r="AG98" s="576"/>
      <c r="AI98" s="578"/>
      <c r="AJ98" s="576"/>
      <c r="AK98" s="579"/>
      <c r="AL98" s="581"/>
      <c r="AQ98" s="576"/>
      <c r="AR98" s="576"/>
      <c r="AT98" s="576"/>
      <c r="AV98" s="579"/>
      <c r="AW98" s="581"/>
      <c r="BB98" s="576"/>
      <c r="BC98" s="576"/>
      <c r="BE98" s="576"/>
      <c r="BG98" s="579"/>
      <c r="BH98" s="581"/>
      <c r="BM98" s="576"/>
      <c r="BN98" s="576"/>
      <c r="BP98" s="576"/>
      <c r="BR98" s="579"/>
      <c r="BS98" s="581"/>
      <c r="BX98" s="576"/>
      <c r="BY98" s="576"/>
      <c r="CA98" s="576"/>
      <c r="CC98" s="579"/>
      <c r="CD98" s="581"/>
      <c r="CI98" s="576"/>
      <c r="CJ98" s="576"/>
      <c r="CL98" s="576"/>
      <c r="CN98" s="579"/>
      <c r="CO98" s="581"/>
      <c r="CT98" s="576"/>
      <c r="CU98" s="576"/>
      <c r="CW98" s="576"/>
      <c r="CY98" s="579"/>
      <c r="CZ98" s="581"/>
      <c r="DE98" s="576"/>
      <c r="DF98" s="576"/>
      <c r="DH98" s="576"/>
      <c r="DK98" s="582"/>
      <c r="DL98" s="582"/>
      <c r="DM98" s="582"/>
      <c r="DN98" s="582"/>
      <c r="DO98" s="582"/>
      <c r="DP98" s="582"/>
      <c r="DQ98" s="582"/>
      <c r="DR98" s="582"/>
      <c r="DS98" s="582"/>
      <c r="DT98" s="582"/>
      <c r="DU98" s="44"/>
      <c r="DV98" s="583"/>
      <c r="DW98" s="583"/>
      <c r="DX98" s="583"/>
      <c r="DY98" s="583"/>
      <c r="DZ98" s="583"/>
      <c r="EA98" s="583"/>
      <c r="EB98" s="583"/>
      <c r="EC98" s="44"/>
      <c r="ED98" s="44"/>
      <c r="EE98" s="44"/>
      <c r="EF98" s="44"/>
      <c r="EG98" s="44"/>
      <c r="EH98" s="44"/>
      <c r="EI98" s="44"/>
      <c r="EJ98" s="44"/>
    </row>
    <row r="99" spans="3:140" s="12" customFormat="1" x14ac:dyDescent="0.25">
      <c r="C99" s="576"/>
      <c r="D99" s="577"/>
      <c r="J99" s="576"/>
      <c r="L99" s="576"/>
      <c r="M99" s="578"/>
      <c r="N99" s="576"/>
      <c r="O99" s="579"/>
      <c r="P99" s="580"/>
      <c r="U99" s="576"/>
      <c r="V99" s="576"/>
      <c r="X99" s="578"/>
      <c r="Y99" s="576"/>
      <c r="Z99" s="579"/>
      <c r="AA99" s="581"/>
      <c r="AF99" s="576"/>
      <c r="AG99" s="576"/>
      <c r="AI99" s="578"/>
      <c r="AJ99" s="576"/>
      <c r="AK99" s="579"/>
      <c r="AL99" s="581"/>
      <c r="AQ99" s="576"/>
      <c r="AR99" s="576"/>
      <c r="AT99" s="576"/>
      <c r="AV99" s="579"/>
      <c r="AW99" s="581"/>
      <c r="BB99" s="576"/>
      <c r="BC99" s="576"/>
      <c r="BE99" s="576"/>
      <c r="BG99" s="579"/>
      <c r="BH99" s="581"/>
      <c r="BM99" s="576"/>
      <c r="BN99" s="576"/>
      <c r="BP99" s="576"/>
      <c r="BR99" s="579"/>
      <c r="BS99" s="581"/>
      <c r="BX99" s="576"/>
      <c r="BY99" s="576"/>
      <c r="CA99" s="576"/>
      <c r="CC99" s="579"/>
      <c r="CD99" s="581"/>
      <c r="CI99" s="576"/>
      <c r="CJ99" s="576"/>
      <c r="CL99" s="576"/>
      <c r="CN99" s="579"/>
      <c r="CO99" s="581"/>
      <c r="CT99" s="576"/>
      <c r="CU99" s="576"/>
      <c r="CW99" s="576"/>
      <c r="CY99" s="579"/>
      <c r="CZ99" s="581"/>
      <c r="DE99" s="576"/>
      <c r="DF99" s="576"/>
      <c r="DH99" s="576"/>
      <c r="DK99" s="582"/>
      <c r="DL99" s="582"/>
      <c r="DM99" s="582"/>
      <c r="DN99" s="582"/>
      <c r="DO99" s="582"/>
      <c r="DP99" s="582"/>
      <c r="DQ99" s="582"/>
      <c r="DR99" s="582"/>
      <c r="DS99" s="582"/>
      <c r="DT99" s="582"/>
      <c r="DU99" s="44"/>
      <c r="DV99" s="583"/>
      <c r="DW99" s="583"/>
      <c r="DX99" s="583"/>
      <c r="DY99" s="583"/>
      <c r="DZ99" s="583"/>
      <c r="EA99" s="583"/>
      <c r="EB99" s="583"/>
      <c r="EC99" s="44"/>
      <c r="ED99" s="44"/>
      <c r="EE99" s="44"/>
      <c r="EF99" s="44"/>
      <c r="EG99" s="44"/>
      <c r="EH99" s="44"/>
      <c r="EI99" s="44"/>
      <c r="EJ99" s="44"/>
    </row>
    <row r="100" spans="3:140" s="12" customFormat="1" x14ac:dyDescent="0.25">
      <c r="C100" s="576"/>
      <c r="D100" s="577"/>
      <c r="J100" s="576"/>
      <c r="L100" s="576"/>
      <c r="M100" s="578"/>
      <c r="N100" s="576"/>
      <c r="O100" s="579"/>
      <c r="P100" s="580"/>
      <c r="U100" s="576"/>
      <c r="V100" s="576"/>
      <c r="X100" s="578"/>
      <c r="Y100" s="576"/>
      <c r="Z100" s="579"/>
      <c r="AA100" s="581"/>
      <c r="AF100" s="576"/>
      <c r="AG100" s="576"/>
      <c r="AI100" s="578"/>
      <c r="AJ100" s="576"/>
      <c r="AK100" s="579"/>
      <c r="AL100" s="581"/>
      <c r="AQ100" s="576"/>
      <c r="AR100" s="576"/>
      <c r="AT100" s="576"/>
      <c r="AV100" s="579"/>
      <c r="AW100" s="581"/>
      <c r="BB100" s="576"/>
      <c r="BC100" s="576"/>
      <c r="BE100" s="576"/>
      <c r="BG100" s="579"/>
      <c r="BH100" s="581"/>
      <c r="BM100" s="576"/>
      <c r="BN100" s="576"/>
      <c r="BP100" s="576"/>
      <c r="BR100" s="579"/>
      <c r="BS100" s="581"/>
      <c r="BX100" s="576"/>
      <c r="BY100" s="576"/>
      <c r="CA100" s="576"/>
      <c r="CC100" s="579"/>
      <c r="CD100" s="581"/>
      <c r="CI100" s="576"/>
      <c r="CJ100" s="576"/>
      <c r="CL100" s="576"/>
      <c r="CN100" s="579"/>
      <c r="CO100" s="581"/>
      <c r="CT100" s="576"/>
      <c r="CU100" s="576"/>
      <c r="CW100" s="576"/>
      <c r="CY100" s="579"/>
      <c r="CZ100" s="581"/>
      <c r="DE100" s="576"/>
      <c r="DF100" s="576"/>
      <c r="DH100" s="576"/>
      <c r="DK100" s="582"/>
      <c r="DL100" s="582"/>
      <c r="DM100" s="582"/>
      <c r="DN100" s="582"/>
      <c r="DO100" s="582"/>
      <c r="DP100" s="582"/>
      <c r="DQ100" s="582"/>
      <c r="DR100" s="582"/>
      <c r="DS100" s="582"/>
      <c r="DT100" s="582"/>
      <c r="DU100" s="44"/>
      <c r="DV100" s="583"/>
      <c r="DW100" s="583"/>
      <c r="DX100" s="583"/>
      <c r="DY100" s="583"/>
      <c r="DZ100" s="583"/>
      <c r="EA100" s="583"/>
      <c r="EB100" s="583"/>
      <c r="EC100" s="44"/>
      <c r="ED100" s="44"/>
      <c r="EE100" s="44"/>
      <c r="EF100" s="44"/>
      <c r="EG100" s="44"/>
      <c r="EH100" s="44"/>
      <c r="EI100" s="44"/>
      <c r="EJ100" s="44"/>
    </row>
    <row r="101" spans="3:140" s="12" customFormat="1" x14ac:dyDescent="0.25">
      <c r="C101" s="576"/>
      <c r="D101" s="577"/>
      <c r="J101" s="576"/>
      <c r="L101" s="576"/>
      <c r="M101" s="578"/>
      <c r="N101" s="576"/>
      <c r="O101" s="579"/>
      <c r="P101" s="580"/>
      <c r="U101" s="576"/>
      <c r="V101" s="576"/>
      <c r="X101" s="578"/>
      <c r="Y101" s="576"/>
      <c r="Z101" s="579"/>
      <c r="AA101" s="581"/>
      <c r="AF101" s="576"/>
      <c r="AG101" s="576"/>
      <c r="AI101" s="578"/>
      <c r="AJ101" s="576"/>
      <c r="AK101" s="579"/>
      <c r="AL101" s="581"/>
      <c r="AQ101" s="576"/>
      <c r="AR101" s="576"/>
      <c r="AT101" s="576"/>
      <c r="AV101" s="579"/>
      <c r="AW101" s="581"/>
      <c r="BB101" s="576"/>
      <c r="BC101" s="576"/>
      <c r="BE101" s="576"/>
      <c r="BG101" s="579"/>
      <c r="BH101" s="581"/>
      <c r="BM101" s="576"/>
      <c r="BN101" s="576"/>
      <c r="BP101" s="576"/>
      <c r="BR101" s="579"/>
      <c r="BS101" s="581"/>
      <c r="BX101" s="576"/>
      <c r="BY101" s="576"/>
      <c r="CA101" s="576"/>
      <c r="CC101" s="579"/>
      <c r="CD101" s="581"/>
      <c r="CI101" s="576"/>
      <c r="CJ101" s="576"/>
      <c r="CL101" s="576"/>
      <c r="CN101" s="579"/>
      <c r="CO101" s="581"/>
      <c r="CT101" s="576"/>
      <c r="CU101" s="576"/>
      <c r="CW101" s="576"/>
      <c r="CY101" s="579"/>
      <c r="CZ101" s="581"/>
      <c r="DE101" s="576"/>
      <c r="DF101" s="576"/>
      <c r="DH101" s="576"/>
      <c r="DK101" s="582"/>
      <c r="DL101" s="582"/>
      <c r="DM101" s="582"/>
      <c r="DN101" s="582"/>
      <c r="DO101" s="582"/>
      <c r="DP101" s="582"/>
      <c r="DQ101" s="582"/>
      <c r="DR101" s="582"/>
      <c r="DS101" s="582"/>
      <c r="DT101" s="582"/>
      <c r="DU101" s="44"/>
      <c r="DV101" s="583"/>
      <c r="DW101" s="583"/>
      <c r="DX101" s="583"/>
      <c r="DY101" s="583"/>
      <c r="DZ101" s="583"/>
      <c r="EA101" s="583"/>
      <c r="EB101" s="583"/>
      <c r="EC101" s="44"/>
      <c r="ED101" s="44"/>
      <c r="EE101" s="44"/>
      <c r="EF101" s="44"/>
      <c r="EG101" s="44"/>
      <c r="EH101" s="44"/>
      <c r="EI101" s="44"/>
      <c r="EJ101" s="44"/>
    </row>
    <row r="102" spans="3:140" s="12" customFormat="1" x14ac:dyDescent="0.25">
      <c r="C102" s="576"/>
      <c r="D102" s="577"/>
      <c r="J102" s="576"/>
      <c r="L102" s="576"/>
      <c r="M102" s="578"/>
      <c r="N102" s="576"/>
      <c r="O102" s="579"/>
      <c r="P102" s="580"/>
      <c r="U102" s="576"/>
      <c r="V102" s="576"/>
      <c r="X102" s="578"/>
      <c r="Y102" s="576"/>
      <c r="Z102" s="579"/>
      <c r="AA102" s="581"/>
      <c r="AF102" s="576"/>
      <c r="AG102" s="576"/>
      <c r="AI102" s="578"/>
      <c r="AJ102" s="576"/>
      <c r="AK102" s="579"/>
      <c r="AL102" s="581"/>
      <c r="AQ102" s="576"/>
      <c r="AR102" s="576"/>
      <c r="AT102" s="576"/>
      <c r="AV102" s="579"/>
      <c r="AW102" s="581"/>
      <c r="BB102" s="576"/>
      <c r="BC102" s="576"/>
      <c r="BE102" s="576"/>
      <c r="BG102" s="579"/>
      <c r="BH102" s="581"/>
      <c r="BM102" s="576"/>
      <c r="BN102" s="576"/>
      <c r="BP102" s="576"/>
      <c r="BR102" s="579"/>
      <c r="BS102" s="581"/>
      <c r="BX102" s="576"/>
      <c r="BY102" s="576"/>
      <c r="CA102" s="576"/>
      <c r="CC102" s="579"/>
      <c r="CD102" s="581"/>
      <c r="CI102" s="576"/>
      <c r="CJ102" s="576"/>
      <c r="CL102" s="576"/>
      <c r="CN102" s="579"/>
      <c r="CO102" s="581"/>
      <c r="CT102" s="576"/>
      <c r="CU102" s="576"/>
      <c r="CW102" s="576"/>
      <c r="CY102" s="579"/>
      <c r="CZ102" s="581"/>
      <c r="DE102" s="576"/>
      <c r="DF102" s="576"/>
      <c r="DH102" s="576"/>
      <c r="DK102" s="582"/>
      <c r="DL102" s="582"/>
      <c r="DM102" s="582"/>
      <c r="DN102" s="582"/>
      <c r="DO102" s="582"/>
      <c r="DP102" s="582"/>
      <c r="DQ102" s="582"/>
      <c r="DR102" s="582"/>
      <c r="DS102" s="582"/>
      <c r="DT102" s="582"/>
      <c r="DU102" s="44"/>
      <c r="DV102" s="583"/>
      <c r="DW102" s="583"/>
      <c r="DX102" s="583"/>
      <c r="DY102" s="583"/>
      <c r="DZ102" s="583"/>
      <c r="EA102" s="583"/>
      <c r="EB102" s="583"/>
      <c r="EC102" s="44"/>
      <c r="ED102" s="44"/>
      <c r="EE102" s="44"/>
      <c r="EF102" s="44"/>
      <c r="EG102" s="44"/>
      <c r="EH102" s="44"/>
      <c r="EI102" s="44"/>
      <c r="EJ102" s="44"/>
    </row>
    <row r="103" spans="3:140" s="12" customFormat="1" x14ac:dyDescent="0.25">
      <c r="C103" s="576"/>
      <c r="D103" s="577"/>
      <c r="J103" s="576"/>
      <c r="L103" s="576"/>
      <c r="M103" s="578"/>
      <c r="N103" s="576"/>
      <c r="O103" s="579"/>
      <c r="P103" s="580"/>
      <c r="U103" s="576"/>
      <c r="V103" s="576"/>
      <c r="X103" s="578"/>
      <c r="Y103" s="576"/>
      <c r="Z103" s="579"/>
      <c r="AA103" s="581"/>
      <c r="AF103" s="576"/>
      <c r="AG103" s="576"/>
      <c r="AI103" s="578"/>
      <c r="AJ103" s="576"/>
      <c r="AK103" s="579"/>
      <c r="AL103" s="581"/>
      <c r="AQ103" s="576"/>
      <c r="AR103" s="576"/>
      <c r="AT103" s="576"/>
      <c r="AV103" s="579"/>
      <c r="AW103" s="581"/>
      <c r="BB103" s="576"/>
      <c r="BC103" s="576"/>
      <c r="BE103" s="576"/>
      <c r="BG103" s="579"/>
      <c r="BH103" s="581"/>
      <c r="BM103" s="576"/>
      <c r="BN103" s="576"/>
      <c r="BP103" s="576"/>
      <c r="BR103" s="579"/>
      <c r="BS103" s="581"/>
      <c r="BX103" s="576"/>
      <c r="BY103" s="576"/>
      <c r="CA103" s="576"/>
      <c r="CC103" s="579"/>
      <c r="CD103" s="581"/>
      <c r="CI103" s="576"/>
      <c r="CJ103" s="576"/>
      <c r="CL103" s="576"/>
      <c r="CN103" s="579"/>
      <c r="CO103" s="581"/>
      <c r="CT103" s="576"/>
      <c r="CU103" s="576"/>
      <c r="CW103" s="576"/>
      <c r="CY103" s="579"/>
      <c r="CZ103" s="581"/>
      <c r="DE103" s="576"/>
      <c r="DF103" s="576"/>
      <c r="DH103" s="576"/>
      <c r="DK103" s="582"/>
      <c r="DL103" s="582"/>
      <c r="DM103" s="582"/>
      <c r="DN103" s="582"/>
      <c r="DO103" s="582"/>
      <c r="DP103" s="582"/>
      <c r="DQ103" s="582"/>
      <c r="DR103" s="582"/>
      <c r="DS103" s="582"/>
      <c r="DT103" s="582"/>
      <c r="DU103" s="44"/>
      <c r="DV103" s="583"/>
      <c r="DW103" s="583"/>
      <c r="DX103" s="583"/>
      <c r="DY103" s="583"/>
      <c r="DZ103" s="583"/>
      <c r="EA103" s="583"/>
      <c r="EB103" s="583"/>
      <c r="EC103" s="44"/>
      <c r="ED103" s="44"/>
      <c r="EE103" s="44"/>
      <c r="EF103" s="44"/>
      <c r="EG103" s="44"/>
      <c r="EH103" s="44"/>
      <c r="EI103" s="44"/>
      <c r="EJ103" s="44"/>
    </row>
    <row r="104" spans="3:140" s="12" customFormat="1" x14ac:dyDescent="0.25">
      <c r="C104" s="576"/>
      <c r="D104" s="577"/>
      <c r="J104" s="576"/>
      <c r="L104" s="576"/>
      <c r="M104" s="578"/>
      <c r="N104" s="576"/>
      <c r="O104" s="579"/>
      <c r="P104" s="580"/>
      <c r="U104" s="576"/>
      <c r="V104" s="576"/>
      <c r="X104" s="578"/>
      <c r="Y104" s="576"/>
      <c r="Z104" s="579"/>
      <c r="AA104" s="581"/>
      <c r="AF104" s="576"/>
      <c r="AG104" s="576"/>
      <c r="AI104" s="578"/>
      <c r="AJ104" s="576"/>
      <c r="AK104" s="579"/>
      <c r="AL104" s="581"/>
      <c r="AQ104" s="576"/>
      <c r="AR104" s="576"/>
      <c r="AT104" s="576"/>
      <c r="AV104" s="579"/>
      <c r="AW104" s="581"/>
      <c r="BB104" s="576"/>
      <c r="BC104" s="576"/>
      <c r="BE104" s="576"/>
      <c r="BG104" s="579"/>
      <c r="BH104" s="581"/>
      <c r="BM104" s="576"/>
      <c r="BN104" s="576"/>
      <c r="BP104" s="576"/>
      <c r="BR104" s="579"/>
      <c r="BS104" s="581"/>
      <c r="BX104" s="576"/>
      <c r="BY104" s="576"/>
      <c r="CA104" s="576"/>
      <c r="CC104" s="579"/>
      <c r="CD104" s="581"/>
      <c r="CI104" s="576"/>
      <c r="CJ104" s="576"/>
      <c r="CL104" s="576"/>
      <c r="CN104" s="579"/>
      <c r="CO104" s="581"/>
      <c r="CT104" s="576"/>
      <c r="CU104" s="576"/>
      <c r="CW104" s="576"/>
      <c r="CY104" s="579"/>
      <c r="CZ104" s="581"/>
      <c r="DE104" s="576"/>
      <c r="DF104" s="576"/>
      <c r="DH104" s="576"/>
      <c r="DK104" s="582"/>
      <c r="DL104" s="582"/>
      <c r="DM104" s="582"/>
      <c r="DN104" s="582"/>
      <c r="DO104" s="582"/>
      <c r="DP104" s="582"/>
      <c r="DQ104" s="582"/>
      <c r="DR104" s="582"/>
      <c r="DS104" s="582"/>
      <c r="DT104" s="582"/>
      <c r="DU104" s="44"/>
      <c r="DV104" s="583"/>
      <c r="DW104" s="583"/>
      <c r="DX104" s="583"/>
      <c r="DY104" s="583"/>
      <c r="DZ104" s="583"/>
      <c r="EA104" s="583"/>
      <c r="EB104" s="583"/>
      <c r="EC104" s="44"/>
      <c r="ED104" s="44"/>
      <c r="EE104" s="44"/>
      <c r="EF104" s="44"/>
      <c r="EG104" s="44"/>
      <c r="EH104" s="44"/>
      <c r="EI104" s="44"/>
      <c r="EJ104" s="44"/>
    </row>
    <row r="105" spans="3:140" s="12" customFormat="1" x14ac:dyDescent="0.25">
      <c r="C105" s="576"/>
      <c r="D105" s="577"/>
      <c r="J105" s="576"/>
      <c r="L105" s="576"/>
      <c r="M105" s="578"/>
      <c r="N105" s="576"/>
      <c r="O105" s="579"/>
      <c r="P105" s="580"/>
      <c r="U105" s="576"/>
      <c r="V105" s="576"/>
      <c r="X105" s="578"/>
      <c r="Y105" s="576"/>
      <c r="Z105" s="579"/>
      <c r="AA105" s="581"/>
      <c r="AF105" s="576"/>
      <c r="AG105" s="576"/>
      <c r="AI105" s="578"/>
      <c r="AJ105" s="576"/>
      <c r="AK105" s="579"/>
      <c r="AL105" s="581"/>
      <c r="AQ105" s="576"/>
      <c r="AR105" s="576"/>
      <c r="AT105" s="576"/>
      <c r="AV105" s="579"/>
      <c r="AW105" s="581"/>
      <c r="BB105" s="576"/>
      <c r="BC105" s="576"/>
      <c r="BE105" s="576"/>
      <c r="BG105" s="579"/>
      <c r="BH105" s="581"/>
      <c r="BM105" s="576"/>
      <c r="BN105" s="576"/>
      <c r="BP105" s="576"/>
      <c r="BR105" s="579"/>
      <c r="BS105" s="581"/>
      <c r="BX105" s="576"/>
      <c r="BY105" s="576"/>
      <c r="CA105" s="576"/>
      <c r="CC105" s="579"/>
      <c r="CD105" s="581"/>
      <c r="CI105" s="576"/>
      <c r="CJ105" s="576"/>
      <c r="CL105" s="576"/>
      <c r="CN105" s="579"/>
      <c r="CO105" s="581"/>
      <c r="CT105" s="576"/>
      <c r="CU105" s="576"/>
      <c r="CW105" s="576"/>
      <c r="CY105" s="579"/>
      <c r="CZ105" s="581"/>
      <c r="DE105" s="576"/>
      <c r="DF105" s="576"/>
      <c r="DH105" s="576"/>
      <c r="DK105" s="582"/>
      <c r="DL105" s="582"/>
      <c r="DM105" s="582"/>
      <c r="DN105" s="582"/>
      <c r="DO105" s="582"/>
      <c r="DP105" s="582"/>
      <c r="DQ105" s="582"/>
      <c r="DR105" s="582"/>
      <c r="DS105" s="582"/>
      <c r="DT105" s="582"/>
      <c r="DU105" s="44"/>
      <c r="DV105" s="583"/>
      <c r="DW105" s="583"/>
      <c r="DX105" s="583"/>
      <c r="DY105" s="583"/>
      <c r="DZ105" s="583"/>
      <c r="EA105" s="583"/>
      <c r="EB105" s="583"/>
      <c r="EC105" s="44"/>
      <c r="ED105" s="44"/>
      <c r="EE105" s="44"/>
      <c r="EF105" s="44"/>
      <c r="EG105" s="44"/>
      <c r="EH105" s="44"/>
      <c r="EI105" s="44"/>
      <c r="EJ105" s="44"/>
    </row>
    <row r="106" spans="3:140" s="12" customFormat="1" x14ac:dyDescent="0.25">
      <c r="C106" s="576"/>
      <c r="D106" s="577"/>
      <c r="J106" s="576"/>
      <c r="L106" s="576"/>
      <c r="M106" s="578"/>
      <c r="N106" s="576"/>
      <c r="O106" s="579"/>
      <c r="P106" s="580"/>
      <c r="U106" s="576"/>
      <c r="V106" s="576"/>
      <c r="X106" s="578"/>
      <c r="Y106" s="576"/>
      <c r="Z106" s="579"/>
      <c r="AA106" s="581"/>
      <c r="AF106" s="576"/>
      <c r="AG106" s="576"/>
      <c r="AI106" s="578"/>
      <c r="AJ106" s="576"/>
      <c r="AK106" s="579"/>
      <c r="AL106" s="581"/>
      <c r="AQ106" s="576"/>
      <c r="AR106" s="576"/>
      <c r="AT106" s="576"/>
      <c r="AV106" s="579"/>
      <c r="AW106" s="581"/>
      <c r="BB106" s="576"/>
      <c r="BC106" s="576"/>
      <c r="BE106" s="576"/>
      <c r="BG106" s="579"/>
      <c r="BH106" s="581"/>
      <c r="BM106" s="576"/>
      <c r="BN106" s="576"/>
      <c r="BP106" s="576"/>
      <c r="BR106" s="579"/>
      <c r="BS106" s="581"/>
      <c r="BX106" s="576"/>
      <c r="BY106" s="576"/>
      <c r="CA106" s="576"/>
      <c r="CC106" s="579"/>
      <c r="CD106" s="581"/>
      <c r="CI106" s="576"/>
      <c r="CJ106" s="576"/>
      <c r="CL106" s="576"/>
      <c r="CN106" s="579"/>
      <c r="CO106" s="581"/>
      <c r="CT106" s="576"/>
      <c r="CU106" s="576"/>
      <c r="CW106" s="576"/>
      <c r="CY106" s="579"/>
      <c r="CZ106" s="581"/>
      <c r="DE106" s="576"/>
      <c r="DF106" s="576"/>
      <c r="DH106" s="576"/>
      <c r="DK106" s="582"/>
      <c r="DL106" s="582"/>
      <c r="DM106" s="582"/>
      <c r="DN106" s="582"/>
      <c r="DO106" s="582"/>
      <c r="DP106" s="582"/>
      <c r="DQ106" s="582"/>
      <c r="DR106" s="582"/>
      <c r="DS106" s="582"/>
      <c r="DT106" s="582"/>
      <c r="DU106" s="44"/>
      <c r="DV106" s="583"/>
      <c r="DW106" s="583"/>
      <c r="DX106" s="583"/>
      <c r="DY106" s="583"/>
      <c r="DZ106" s="583"/>
      <c r="EA106" s="583"/>
      <c r="EB106" s="583"/>
      <c r="EC106" s="44"/>
      <c r="ED106" s="44"/>
      <c r="EE106" s="44"/>
      <c r="EF106" s="44"/>
      <c r="EG106" s="44"/>
      <c r="EH106" s="44"/>
      <c r="EI106" s="44"/>
      <c r="EJ106" s="44"/>
    </row>
    <row r="107" spans="3:140" s="12" customFormat="1" x14ac:dyDescent="0.25">
      <c r="C107" s="576"/>
      <c r="D107" s="577"/>
      <c r="J107" s="576"/>
      <c r="L107" s="576"/>
      <c r="M107" s="578"/>
      <c r="N107" s="576"/>
      <c r="O107" s="579"/>
      <c r="P107" s="580"/>
      <c r="U107" s="576"/>
      <c r="V107" s="576"/>
      <c r="X107" s="578"/>
      <c r="Y107" s="576"/>
      <c r="Z107" s="579"/>
      <c r="AA107" s="581"/>
      <c r="AF107" s="576"/>
      <c r="AG107" s="576"/>
      <c r="AI107" s="578"/>
      <c r="AJ107" s="576"/>
      <c r="AK107" s="579"/>
      <c r="AL107" s="581"/>
      <c r="AQ107" s="576"/>
      <c r="AR107" s="576"/>
      <c r="AT107" s="576"/>
      <c r="AV107" s="579"/>
      <c r="AW107" s="581"/>
      <c r="BB107" s="576"/>
      <c r="BC107" s="576"/>
      <c r="BE107" s="576"/>
      <c r="BG107" s="579"/>
      <c r="BH107" s="581"/>
      <c r="BM107" s="576"/>
      <c r="BN107" s="576"/>
      <c r="BP107" s="576"/>
      <c r="BR107" s="579"/>
      <c r="BS107" s="581"/>
      <c r="BX107" s="576"/>
      <c r="BY107" s="576"/>
      <c r="CA107" s="576"/>
      <c r="CC107" s="579"/>
      <c r="CD107" s="581"/>
      <c r="CI107" s="576"/>
      <c r="CJ107" s="576"/>
      <c r="CL107" s="576"/>
      <c r="CN107" s="579"/>
      <c r="CO107" s="581"/>
      <c r="CT107" s="576"/>
      <c r="CU107" s="576"/>
      <c r="CW107" s="576"/>
      <c r="CY107" s="579"/>
      <c r="CZ107" s="581"/>
      <c r="DE107" s="576"/>
      <c r="DF107" s="576"/>
      <c r="DH107" s="576"/>
      <c r="DK107" s="582"/>
      <c r="DL107" s="582"/>
      <c r="DM107" s="582"/>
      <c r="DN107" s="582"/>
      <c r="DO107" s="582"/>
      <c r="DP107" s="582"/>
      <c r="DQ107" s="582"/>
      <c r="DR107" s="582"/>
      <c r="DS107" s="582"/>
      <c r="DT107" s="582"/>
      <c r="DU107" s="44"/>
      <c r="DV107" s="583"/>
      <c r="DW107" s="583"/>
      <c r="DX107" s="583"/>
      <c r="DY107" s="583"/>
      <c r="DZ107" s="583"/>
      <c r="EA107" s="583"/>
      <c r="EB107" s="583"/>
      <c r="EC107" s="44"/>
      <c r="ED107" s="44"/>
      <c r="EE107" s="44"/>
      <c r="EF107" s="44"/>
      <c r="EG107" s="44"/>
      <c r="EH107" s="44"/>
      <c r="EI107" s="44"/>
      <c r="EJ107" s="44"/>
    </row>
    <row r="108" spans="3:140" s="12" customFormat="1" x14ac:dyDescent="0.25">
      <c r="C108" s="576"/>
      <c r="D108" s="577"/>
      <c r="J108" s="576"/>
      <c r="L108" s="576"/>
      <c r="M108" s="578"/>
      <c r="N108" s="576"/>
      <c r="O108" s="579"/>
      <c r="P108" s="580"/>
      <c r="U108" s="576"/>
      <c r="V108" s="576"/>
      <c r="X108" s="578"/>
      <c r="Y108" s="576"/>
      <c r="Z108" s="579"/>
      <c r="AA108" s="581"/>
      <c r="AF108" s="576"/>
      <c r="AG108" s="576"/>
      <c r="AI108" s="578"/>
      <c r="AJ108" s="576"/>
      <c r="AK108" s="579"/>
      <c r="AL108" s="581"/>
      <c r="AQ108" s="576"/>
      <c r="AR108" s="576"/>
      <c r="AT108" s="576"/>
      <c r="AV108" s="579"/>
      <c r="AW108" s="581"/>
      <c r="BB108" s="576"/>
      <c r="BC108" s="576"/>
      <c r="BE108" s="576"/>
      <c r="BG108" s="579"/>
      <c r="BH108" s="581"/>
      <c r="BM108" s="576"/>
      <c r="BN108" s="576"/>
      <c r="BP108" s="576"/>
      <c r="BR108" s="579"/>
      <c r="BS108" s="581"/>
      <c r="BX108" s="576"/>
      <c r="BY108" s="576"/>
      <c r="CA108" s="576"/>
      <c r="CC108" s="579"/>
      <c r="CD108" s="581"/>
      <c r="CI108" s="576"/>
      <c r="CJ108" s="576"/>
      <c r="CL108" s="576"/>
      <c r="CN108" s="579"/>
      <c r="CO108" s="581"/>
      <c r="CT108" s="576"/>
      <c r="CU108" s="576"/>
      <c r="CW108" s="576"/>
      <c r="CY108" s="579"/>
      <c r="CZ108" s="581"/>
      <c r="DE108" s="576"/>
      <c r="DF108" s="576"/>
      <c r="DH108" s="576"/>
      <c r="DK108" s="582"/>
      <c r="DL108" s="582"/>
      <c r="DM108" s="582"/>
      <c r="DN108" s="582"/>
      <c r="DO108" s="582"/>
      <c r="DP108" s="582"/>
      <c r="DQ108" s="582"/>
      <c r="DR108" s="582"/>
      <c r="DS108" s="582"/>
      <c r="DT108" s="582"/>
      <c r="DU108" s="44"/>
      <c r="DV108" s="583"/>
      <c r="DW108" s="583"/>
      <c r="DX108" s="583"/>
      <c r="DY108" s="583"/>
      <c r="DZ108" s="583"/>
      <c r="EA108" s="583"/>
      <c r="EB108" s="583"/>
      <c r="EC108" s="44"/>
      <c r="ED108" s="44"/>
      <c r="EE108" s="44"/>
      <c r="EF108" s="44"/>
      <c r="EG108" s="44"/>
      <c r="EH108" s="44"/>
      <c r="EI108" s="44"/>
      <c r="EJ108" s="44"/>
    </row>
    <row r="109" spans="3:140" s="12" customFormat="1" x14ac:dyDescent="0.25">
      <c r="C109" s="576"/>
      <c r="D109" s="577"/>
      <c r="J109" s="576"/>
      <c r="L109" s="576"/>
      <c r="M109" s="578"/>
      <c r="N109" s="576"/>
      <c r="O109" s="579"/>
      <c r="P109" s="580"/>
      <c r="U109" s="576"/>
      <c r="V109" s="576"/>
      <c r="X109" s="578"/>
      <c r="Y109" s="576"/>
      <c r="Z109" s="579"/>
      <c r="AA109" s="581"/>
      <c r="AF109" s="576"/>
      <c r="AG109" s="576"/>
      <c r="AI109" s="578"/>
      <c r="AJ109" s="576"/>
      <c r="AK109" s="579"/>
      <c r="AL109" s="581"/>
      <c r="AQ109" s="576"/>
      <c r="AR109" s="576"/>
      <c r="AT109" s="576"/>
      <c r="AV109" s="579"/>
      <c r="AW109" s="581"/>
      <c r="BB109" s="576"/>
      <c r="BC109" s="576"/>
      <c r="BE109" s="576"/>
      <c r="BG109" s="579"/>
      <c r="BH109" s="581"/>
      <c r="BM109" s="576"/>
      <c r="BN109" s="576"/>
      <c r="BP109" s="576"/>
      <c r="BR109" s="579"/>
      <c r="BS109" s="581"/>
      <c r="BX109" s="576"/>
      <c r="BY109" s="576"/>
      <c r="CA109" s="576"/>
      <c r="CC109" s="579"/>
      <c r="CD109" s="581"/>
      <c r="CI109" s="576"/>
      <c r="CJ109" s="576"/>
      <c r="CL109" s="576"/>
      <c r="CN109" s="579"/>
      <c r="CO109" s="581"/>
      <c r="CT109" s="576"/>
      <c r="CU109" s="576"/>
      <c r="CW109" s="576"/>
      <c r="CY109" s="579"/>
      <c r="CZ109" s="581"/>
      <c r="DE109" s="576"/>
      <c r="DF109" s="576"/>
      <c r="DH109" s="576"/>
      <c r="DK109" s="582"/>
      <c r="DL109" s="582"/>
      <c r="DM109" s="582"/>
      <c r="DN109" s="582"/>
      <c r="DO109" s="582"/>
      <c r="DP109" s="582"/>
      <c r="DQ109" s="582"/>
      <c r="DR109" s="582"/>
      <c r="DS109" s="582"/>
      <c r="DT109" s="582"/>
      <c r="DU109" s="44"/>
      <c r="DV109" s="583"/>
      <c r="DW109" s="583"/>
      <c r="DX109" s="583"/>
      <c r="DY109" s="583"/>
      <c r="DZ109" s="583"/>
      <c r="EA109" s="583"/>
      <c r="EB109" s="583"/>
      <c r="EC109" s="44"/>
      <c r="ED109" s="44"/>
      <c r="EE109" s="44"/>
      <c r="EF109" s="44"/>
      <c r="EG109" s="44"/>
      <c r="EH109" s="44"/>
      <c r="EI109" s="44"/>
      <c r="EJ109" s="44"/>
    </row>
    <row r="110" spans="3:140" s="12" customFormat="1" x14ac:dyDescent="0.25">
      <c r="C110" s="576"/>
      <c r="D110" s="577"/>
      <c r="J110" s="576"/>
      <c r="L110" s="576"/>
      <c r="M110" s="578"/>
      <c r="N110" s="576"/>
      <c r="O110" s="579"/>
      <c r="P110" s="580"/>
      <c r="U110" s="576"/>
      <c r="V110" s="576"/>
      <c r="X110" s="578"/>
      <c r="Y110" s="576"/>
      <c r="Z110" s="579"/>
      <c r="AA110" s="581"/>
      <c r="AF110" s="576"/>
      <c r="AG110" s="576"/>
      <c r="AI110" s="578"/>
      <c r="AJ110" s="576"/>
      <c r="AK110" s="579"/>
      <c r="AL110" s="581"/>
      <c r="AQ110" s="576"/>
      <c r="AR110" s="576"/>
      <c r="AT110" s="576"/>
      <c r="AV110" s="579"/>
      <c r="AW110" s="581"/>
      <c r="BB110" s="576"/>
      <c r="BC110" s="576"/>
      <c r="BE110" s="576"/>
      <c r="BG110" s="579"/>
      <c r="BH110" s="581"/>
      <c r="BM110" s="576"/>
      <c r="BN110" s="576"/>
      <c r="BP110" s="576"/>
      <c r="BR110" s="579"/>
      <c r="BS110" s="581"/>
      <c r="BX110" s="576"/>
      <c r="BY110" s="576"/>
      <c r="CA110" s="576"/>
      <c r="CC110" s="579"/>
      <c r="CD110" s="581"/>
      <c r="CI110" s="576"/>
      <c r="CJ110" s="576"/>
      <c r="CL110" s="576"/>
      <c r="CN110" s="579"/>
      <c r="CO110" s="581"/>
      <c r="CT110" s="576"/>
      <c r="CU110" s="576"/>
      <c r="CW110" s="576"/>
      <c r="CY110" s="579"/>
      <c r="CZ110" s="581"/>
      <c r="DE110" s="576"/>
      <c r="DF110" s="576"/>
      <c r="DH110" s="576"/>
      <c r="DK110" s="582"/>
      <c r="DL110" s="582"/>
      <c r="DM110" s="582"/>
      <c r="DN110" s="582"/>
      <c r="DO110" s="582"/>
      <c r="DP110" s="582"/>
      <c r="DQ110" s="582"/>
      <c r="DR110" s="582"/>
      <c r="DS110" s="582"/>
      <c r="DT110" s="582"/>
      <c r="DU110" s="44"/>
      <c r="DV110" s="583"/>
      <c r="DW110" s="583"/>
      <c r="DX110" s="583"/>
      <c r="DY110" s="583"/>
      <c r="DZ110" s="583"/>
      <c r="EA110" s="583"/>
      <c r="EB110" s="583"/>
      <c r="EC110" s="44"/>
      <c r="ED110" s="44"/>
      <c r="EE110" s="44"/>
      <c r="EF110" s="44"/>
      <c r="EG110" s="44"/>
      <c r="EH110" s="44"/>
      <c r="EI110" s="44"/>
      <c r="EJ110" s="44"/>
    </row>
    <row r="111" spans="3:140" s="12" customFormat="1" x14ac:dyDescent="0.25">
      <c r="C111" s="576"/>
      <c r="D111" s="577"/>
      <c r="J111" s="576"/>
      <c r="L111" s="576"/>
      <c r="M111" s="578"/>
      <c r="N111" s="576"/>
      <c r="O111" s="579"/>
      <c r="P111" s="580"/>
      <c r="U111" s="576"/>
      <c r="V111" s="576"/>
      <c r="X111" s="578"/>
      <c r="Y111" s="576"/>
      <c r="Z111" s="579"/>
      <c r="AA111" s="581"/>
      <c r="AF111" s="576"/>
      <c r="AG111" s="576"/>
      <c r="AI111" s="578"/>
      <c r="AJ111" s="576"/>
      <c r="AK111" s="579"/>
      <c r="AL111" s="581"/>
      <c r="AQ111" s="576"/>
      <c r="AR111" s="576"/>
      <c r="AT111" s="576"/>
      <c r="AV111" s="579"/>
      <c r="AW111" s="581"/>
      <c r="BB111" s="576"/>
      <c r="BC111" s="576"/>
      <c r="BE111" s="576"/>
      <c r="BG111" s="579"/>
      <c r="BH111" s="581"/>
      <c r="BM111" s="576"/>
      <c r="BN111" s="576"/>
      <c r="BP111" s="576"/>
      <c r="BR111" s="579"/>
      <c r="BS111" s="581"/>
      <c r="BX111" s="576"/>
      <c r="BY111" s="576"/>
      <c r="CA111" s="576"/>
      <c r="CC111" s="579"/>
      <c r="CD111" s="581"/>
      <c r="CI111" s="576"/>
      <c r="CJ111" s="576"/>
      <c r="CL111" s="576"/>
      <c r="CN111" s="579"/>
      <c r="CO111" s="581"/>
      <c r="CT111" s="576"/>
      <c r="CU111" s="576"/>
      <c r="CW111" s="576"/>
      <c r="CY111" s="579"/>
      <c r="CZ111" s="581"/>
      <c r="DE111" s="576"/>
      <c r="DF111" s="576"/>
      <c r="DH111" s="576"/>
      <c r="DK111" s="582"/>
      <c r="DL111" s="582"/>
      <c r="DM111" s="582"/>
      <c r="DN111" s="582"/>
      <c r="DO111" s="582"/>
      <c r="DP111" s="582"/>
      <c r="DQ111" s="582"/>
      <c r="DR111" s="582"/>
      <c r="DS111" s="582"/>
      <c r="DT111" s="582"/>
      <c r="DU111" s="44"/>
      <c r="DV111" s="583"/>
      <c r="DW111" s="583"/>
      <c r="DX111" s="583"/>
      <c r="DY111" s="583"/>
      <c r="DZ111" s="583"/>
      <c r="EA111" s="583"/>
      <c r="EB111" s="583"/>
      <c r="EC111" s="44"/>
      <c r="ED111" s="44"/>
      <c r="EE111" s="44"/>
      <c r="EF111" s="44"/>
      <c r="EG111" s="44"/>
      <c r="EH111" s="44"/>
      <c r="EI111" s="44"/>
      <c r="EJ111" s="44"/>
    </row>
    <row r="112" spans="3:140" s="12" customFormat="1" x14ac:dyDescent="0.25">
      <c r="C112" s="576"/>
      <c r="D112" s="577"/>
      <c r="J112" s="576"/>
      <c r="L112" s="576"/>
      <c r="M112" s="578"/>
      <c r="N112" s="576"/>
      <c r="O112" s="579"/>
      <c r="P112" s="580"/>
      <c r="U112" s="576"/>
      <c r="V112" s="576"/>
      <c r="X112" s="578"/>
      <c r="Y112" s="576"/>
      <c r="Z112" s="579"/>
      <c r="AA112" s="581"/>
      <c r="AF112" s="576"/>
      <c r="AG112" s="576"/>
      <c r="AI112" s="578"/>
      <c r="AJ112" s="576"/>
      <c r="AK112" s="579"/>
      <c r="AL112" s="581"/>
      <c r="AQ112" s="576"/>
      <c r="AR112" s="576"/>
      <c r="AT112" s="576"/>
      <c r="AV112" s="579"/>
      <c r="AW112" s="581"/>
      <c r="BB112" s="576"/>
      <c r="BC112" s="576"/>
      <c r="BE112" s="576"/>
      <c r="BG112" s="579"/>
      <c r="BH112" s="581"/>
      <c r="BM112" s="576"/>
      <c r="BN112" s="576"/>
      <c r="BP112" s="576"/>
      <c r="BR112" s="579"/>
      <c r="BS112" s="581"/>
      <c r="BX112" s="576"/>
      <c r="BY112" s="576"/>
      <c r="CA112" s="576"/>
      <c r="CC112" s="579"/>
      <c r="CD112" s="581"/>
      <c r="CI112" s="576"/>
      <c r="CJ112" s="576"/>
      <c r="CL112" s="576"/>
      <c r="CN112" s="579"/>
      <c r="CO112" s="581"/>
      <c r="CT112" s="576"/>
      <c r="CU112" s="576"/>
      <c r="CW112" s="576"/>
      <c r="CY112" s="579"/>
      <c r="CZ112" s="581"/>
      <c r="DE112" s="576"/>
      <c r="DF112" s="576"/>
      <c r="DH112" s="576"/>
      <c r="DK112" s="582"/>
      <c r="DL112" s="582"/>
      <c r="DM112" s="582"/>
      <c r="DN112" s="582"/>
      <c r="DO112" s="582"/>
      <c r="DP112" s="582"/>
      <c r="DQ112" s="582"/>
      <c r="DR112" s="582"/>
      <c r="DS112" s="582"/>
      <c r="DT112" s="582"/>
      <c r="DU112" s="44"/>
      <c r="DV112" s="583"/>
      <c r="DW112" s="583"/>
      <c r="DX112" s="583"/>
      <c r="DY112" s="583"/>
      <c r="DZ112" s="583"/>
      <c r="EA112" s="583"/>
      <c r="EB112" s="583"/>
      <c r="EC112" s="44"/>
      <c r="ED112" s="44"/>
      <c r="EE112" s="44"/>
      <c r="EF112" s="44"/>
      <c r="EG112" s="44"/>
      <c r="EH112" s="44"/>
      <c r="EI112" s="44"/>
      <c r="EJ112" s="44"/>
    </row>
    <row r="113" spans="3:140" s="12" customFormat="1" x14ac:dyDescent="0.25">
      <c r="C113" s="576"/>
      <c r="D113" s="577"/>
      <c r="J113" s="576"/>
      <c r="L113" s="576"/>
      <c r="M113" s="578"/>
      <c r="N113" s="576"/>
      <c r="O113" s="579"/>
      <c r="P113" s="580"/>
      <c r="U113" s="576"/>
      <c r="V113" s="576"/>
      <c r="X113" s="578"/>
      <c r="Y113" s="576"/>
      <c r="Z113" s="579"/>
      <c r="AA113" s="581"/>
      <c r="AF113" s="576"/>
      <c r="AG113" s="576"/>
      <c r="AI113" s="578"/>
      <c r="AJ113" s="576"/>
      <c r="AK113" s="579"/>
      <c r="AL113" s="581"/>
      <c r="AQ113" s="576"/>
      <c r="AR113" s="576"/>
      <c r="AT113" s="576"/>
      <c r="AV113" s="579"/>
      <c r="AW113" s="581"/>
      <c r="BB113" s="576"/>
      <c r="BC113" s="576"/>
      <c r="BE113" s="576"/>
      <c r="BG113" s="579"/>
      <c r="BH113" s="581"/>
      <c r="BM113" s="576"/>
      <c r="BN113" s="576"/>
      <c r="BP113" s="576"/>
      <c r="BR113" s="579"/>
      <c r="BS113" s="581"/>
      <c r="BX113" s="576"/>
      <c r="BY113" s="576"/>
      <c r="CA113" s="576"/>
      <c r="CC113" s="579"/>
      <c r="CD113" s="581"/>
      <c r="CI113" s="576"/>
      <c r="CJ113" s="576"/>
      <c r="CL113" s="576"/>
      <c r="CN113" s="579"/>
      <c r="CO113" s="581"/>
      <c r="CT113" s="576"/>
      <c r="CU113" s="576"/>
      <c r="CW113" s="576"/>
      <c r="CY113" s="579"/>
      <c r="CZ113" s="581"/>
      <c r="DE113" s="576"/>
      <c r="DF113" s="576"/>
      <c r="DH113" s="576"/>
      <c r="DK113" s="582"/>
      <c r="DL113" s="582"/>
      <c r="DM113" s="582"/>
      <c r="DN113" s="582"/>
      <c r="DO113" s="582"/>
      <c r="DP113" s="582"/>
      <c r="DQ113" s="582"/>
      <c r="DR113" s="582"/>
      <c r="DS113" s="582"/>
      <c r="DT113" s="582"/>
      <c r="DU113" s="44"/>
      <c r="DV113" s="583"/>
      <c r="DW113" s="583"/>
      <c r="DX113" s="583"/>
      <c r="DY113" s="583"/>
      <c r="DZ113" s="583"/>
      <c r="EA113" s="583"/>
      <c r="EB113" s="583"/>
      <c r="EC113" s="44"/>
      <c r="ED113" s="44"/>
      <c r="EE113" s="44"/>
      <c r="EF113" s="44"/>
      <c r="EG113" s="44"/>
      <c r="EH113" s="44"/>
      <c r="EI113" s="44"/>
      <c r="EJ113" s="44"/>
    </row>
    <row r="114" spans="3:140" s="12" customFormat="1" x14ac:dyDescent="0.25">
      <c r="C114" s="576"/>
      <c r="D114" s="577"/>
      <c r="J114" s="576"/>
      <c r="L114" s="576"/>
      <c r="M114" s="578"/>
      <c r="N114" s="576"/>
      <c r="O114" s="579"/>
      <c r="P114" s="580"/>
      <c r="U114" s="576"/>
      <c r="V114" s="576"/>
      <c r="X114" s="578"/>
      <c r="Y114" s="576"/>
      <c r="Z114" s="579"/>
      <c r="AA114" s="581"/>
      <c r="AF114" s="576"/>
      <c r="AG114" s="576"/>
      <c r="AI114" s="578"/>
      <c r="AJ114" s="576"/>
      <c r="AK114" s="579"/>
      <c r="AL114" s="581"/>
      <c r="AQ114" s="576"/>
      <c r="AR114" s="576"/>
      <c r="AT114" s="576"/>
      <c r="AV114" s="579"/>
      <c r="AW114" s="581"/>
      <c r="BB114" s="576"/>
      <c r="BC114" s="576"/>
      <c r="BE114" s="576"/>
      <c r="BG114" s="579"/>
      <c r="BH114" s="581"/>
      <c r="BM114" s="576"/>
      <c r="BN114" s="576"/>
      <c r="BP114" s="576"/>
      <c r="BR114" s="579"/>
      <c r="BS114" s="581"/>
      <c r="BX114" s="576"/>
      <c r="BY114" s="576"/>
      <c r="CA114" s="576"/>
      <c r="CC114" s="579"/>
      <c r="CD114" s="581"/>
      <c r="CI114" s="576"/>
      <c r="CJ114" s="576"/>
      <c r="CL114" s="576"/>
      <c r="CN114" s="579"/>
      <c r="CO114" s="581"/>
      <c r="CT114" s="576"/>
      <c r="CU114" s="576"/>
      <c r="CW114" s="576"/>
      <c r="CY114" s="579"/>
      <c r="CZ114" s="581"/>
      <c r="DE114" s="576"/>
      <c r="DF114" s="576"/>
      <c r="DH114" s="576"/>
      <c r="DK114" s="582"/>
      <c r="DL114" s="582"/>
      <c r="DM114" s="582"/>
      <c r="DN114" s="582"/>
      <c r="DO114" s="582"/>
      <c r="DP114" s="582"/>
      <c r="DQ114" s="582"/>
      <c r="DR114" s="582"/>
      <c r="DS114" s="582"/>
      <c r="DT114" s="582"/>
      <c r="DU114" s="44"/>
      <c r="DV114" s="583"/>
      <c r="DW114" s="583"/>
      <c r="DX114" s="583"/>
      <c r="DY114" s="583"/>
      <c r="DZ114" s="583"/>
      <c r="EA114" s="583"/>
      <c r="EB114" s="583"/>
      <c r="EC114" s="44"/>
      <c r="ED114" s="44"/>
      <c r="EE114" s="44"/>
      <c r="EF114" s="44"/>
      <c r="EG114" s="44"/>
      <c r="EH114" s="44"/>
      <c r="EI114" s="44"/>
      <c r="EJ114" s="44"/>
    </row>
    <row r="115" spans="3:140" s="12" customFormat="1" x14ac:dyDescent="0.25">
      <c r="C115" s="576"/>
      <c r="D115" s="577"/>
      <c r="J115" s="576"/>
      <c r="L115" s="576"/>
      <c r="M115" s="578"/>
      <c r="N115" s="576"/>
      <c r="O115" s="579"/>
      <c r="P115" s="580"/>
      <c r="U115" s="576"/>
      <c r="V115" s="576"/>
      <c r="X115" s="578"/>
      <c r="Y115" s="576"/>
      <c r="Z115" s="579"/>
      <c r="AA115" s="581"/>
      <c r="AF115" s="576"/>
      <c r="AG115" s="576"/>
      <c r="AI115" s="578"/>
      <c r="AJ115" s="576"/>
      <c r="AK115" s="579"/>
      <c r="AL115" s="581"/>
      <c r="AQ115" s="576"/>
      <c r="AR115" s="576"/>
      <c r="AT115" s="576"/>
      <c r="AV115" s="579"/>
      <c r="AW115" s="581"/>
      <c r="BB115" s="576"/>
      <c r="BC115" s="576"/>
      <c r="BE115" s="576"/>
      <c r="BG115" s="579"/>
      <c r="BH115" s="581"/>
      <c r="BM115" s="576"/>
      <c r="BN115" s="576"/>
      <c r="BP115" s="576"/>
      <c r="BR115" s="579"/>
      <c r="BS115" s="581"/>
      <c r="BX115" s="576"/>
      <c r="BY115" s="576"/>
      <c r="CA115" s="576"/>
      <c r="CC115" s="579"/>
      <c r="CD115" s="581"/>
      <c r="CI115" s="576"/>
      <c r="CJ115" s="576"/>
      <c r="CL115" s="576"/>
      <c r="CN115" s="579"/>
      <c r="CO115" s="581"/>
      <c r="CT115" s="576"/>
      <c r="CU115" s="576"/>
      <c r="CW115" s="576"/>
      <c r="CY115" s="579"/>
      <c r="CZ115" s="581"/>
      <c r="DE115" s="576"/>
      <c r="DF115" s="576"/>
      <c r="DH115" s="576"/>
      <c r="DK115" s="582"/>
      <c r="DL115" s="582"/>
      <c r="DM115" s="582"/>
      <c r="DN115" s="582"/>
      <c r="DO115" s="582"/>
      <c r="DP115" s="582"/>
      <c r="DQ115" s="582"/>
      <c r="DR115" s="582"/>
      <c r="DS115" s="582"/>
      <c r="DT115" s="582"/>
      <c r="DU115" s="44"/>
      <c r="DV115" s="583"/>
      <c r="DW115" s="583"/>
      <c r="DX115" s="583"/>
      <c r="DY115" s="583"/>
      <c r="DZ115" s="583"/>
      <c r="EA115" s="583"/>
      <c r="EB115" s="583"/>
      <c r="EC115" s="44"/>
      <c r="ED115" s="44"/>
      <c r="EE115" s="44"/>
      <c r="EF115" s="44"/>
      <c r="EG115" s="44"/>
      <c r="EH115" s="44"/>
      <c r="EI115" s="44"/>
      <c r="EJ115" s="44"/>
    </row>
    <row r="116" spans="3:140" s="12" customFormat="1" x14ac:dyDescent="0.25">
      <c r="C116" s="576"/>
      <c r="D116" s="577"/>
      <c r="J116" s="576"/>
      <c r="L116" s="576"/>
      <c r="M116" s="578"/>
      <c r="N116" s="576"/>
      <c r="O116" s="579"/>
      <c r="P116" s="580"/>
      <c r="U116" s="576"/>
      <c r="V116" s="576"/>
      <c r="X116" s="578"/>
      <c r="Y116" s="576"/>
      <c r="Z116" s="579"/>
      <c r="AA116" s="581"/>
      <c r="AF116" s="576"/>
      <c r="AG116" s="576"/>
      <c r="AI116" s="578"/>
      <c r="AJ116" s="576"/>
      <c r="AK116" s="579"/>
      <c r="AL116" s="581"/>
      <c r="AQ116" s="576"/>
      <c r="AR116" s="576"/>
      <c r="AT116" s="576"/>
      <c r="AV116" s="579"/>
      <c r="AW116" s="581"/>
      <c r="BB116" s="576"/>
      <c r="BC116" s="576"/>
      <c r="BE116" s="576"/>
      <c r="BG116" s="579"/>
      <c r="BH116" s="581"/>
      <c r="BM116" s="576"/>
      <c r="BN116" s="576"/>
      <c r="BP116" s="576"/>
      <c r="BR116" s="579"/>
      <c r="BS116" s="581"/>
      <c r="BX116" s="576"/>
      <c r="BY116" s="576"/>
      <c r="CA116" s="576"/>
      <c r="CC116" s="579"/>
      <c r="CD116" s="581"/>
      <c r="CI116" s="576"/>
      <c r="CJ116" s="576"/>
      <c r="CL116" s="576"/>
      <c r="CN116" s="579"/>
      <c r="CO116" s="581"/>
      <c r="CT116" s="576"/>
      <c r="CU116" s="576"/>
      <c r="CW116" s="576"/>
      <c r="CY116" s="579"/>
      <c r="CZ116" s="581"/>
      <c r="DE116" s="576"/>
      <c r="DF116" s="576"/>
      <c r="DH116" s="576"/>
      <c r="DK116" s="582"/>
      <c r="DL116" s="582"/>
      <c r="DM116" s="582"/>
      <c r="DN116" s="582"/>
      <c r="DO116" s="582"/>
      <c r="DP116" s="582"/>
      <c r="DQ116" s="582"/>
      <c r="DR116" s="582"/>
      <c r="DS116" s="582"/>
      <c r="DT116" s="582"/>
      <c r="DU116" s="44"/>
      <c r="DV116" s="583"/>
      <c r="DW116" s="583"/>
      <c r="DX116" s="583"/>
      <c r="DY116" s="583"/>
      <c r="DZ116" s="583"/>
      <c r="EA116" s="583"/>
      <c r="EB116" s="583"/>
      <c r="EC116" s="44"/>
      <c r="ED116" s="44"/>
      <c r="EE116" s="44"/>
      <c r="EF116" s="44"/>
      <c r="EG116" s="44"/>
      <c r="EH116" s="44"/>
      <c r="EI116" s="44"/>
      <c r="EJ116" s="44"/>
    </row>
    <row r="117" spans="3:140" s="12" customFormat="1" x14ac:dyDescent="0.25">
      <c r="C117" s="576"/>
      <c r="D117" s="577"/>
      <c r="J117" s="576"/>
      <c r="L117" s="576"/>
      <c r="M117" s="578"/>
      <c r="N117" s="576"/>
      <c r="O117" s="579"/>
      <c r="P117" s="580"/>
      <c r="U117" s="576"/>
      <c r="V117" s="576"/>
      <c r="X117" s="578"/>
      <c r="Y117" s="576"/>
      <c r="Z117" s="579"/>
      <c r="AA117" s="581"/>
      <c r="AF117" s="576"/>
      <c r="AG117" s="576"/>
      <c r="AI117" s="578"/>
      <c r="AJ117" s="576"/>
      <c r="AK117" s="579"/>
      <c r="AL117" s="581"/>
      <c r="AQ117" s="576"/>
      <c r="AR117" s="576"/>
      <c r="AT117" s="576"/>
      <c r="AV117" s="579"/>
      <c r="AW117" s="581"/>
      <c r="BB117" s="576"/>
      <c r="BC117" s="576"/>
      <c r="BE117" s="576"/>
      <c r="BG117" s="579"/>
      <c r="BH117" s="581"/>
      <c r="BM117" s="576"/>
      <c r="BN117" s="576"/>
      <c r="BP117" s="576"/>
      <c r="BR117" s="579"/>
      <c r="BS117" s="581"/>
      <c r="BX117" s="576"/>
      <c r="BY117" s="576"/>
      <c r="CA117" s="576"/>
      <c r="CC117" s="579"/>
      <c r="CD117" s="581"/>
      <c r="CI117" s="576"/>
      <c r="CJ117" s="576"/>
      <c r="CL117" s="576"/>
      <c r="CN117" s="579"/>
      <c r="CO117" s="581"/>
      <c r="CT117" s="576"/>
      <c r="CU117" s="576"/>
      <c r="CW117" s="576"/>
      <c r="CY117" s="579"/>
      <c r="CZ117" s="581"/>
      <c r="DE117" s="576"/>
      <c r="DF117" s="576"/>
      <c r="DH117" s="576"/>
      <c r="DK117" s="582"/>
      <c r="DL117" s="582"/>
      <c r="DM117" s="582"/>
      <c r="DN117" s="582"/>
      <c r="DO117" s="582"/>
      <c r="DP117" s="582"/>
      <c r="DQ117" s="582"/>
      <c r="DR117" s="582"/>
      <c r="DS117" s="582"/>
      <c r="DT117" s="582"/>
      <c r="DU117" s="44"/>
      <c r="DV117" s="583"/>
      <c r="DW117" s="583"/>
      <c r="DX117" s="583"/>
      <c r="DY117" s="583"/>
      <c r="DZ117" s="583"/>
      <c r="EA117" s="583"/>
      <c r="EB117" s="583"/>
      <c r="EC117" s="44"/>
      <c r="ED117" s="44"/>
      <c r="EE117" s="44"/>
      <c r="EF117" s="44"/>
      <c r="EG117" s="44"/>
      <c r="EH117" s="44"/>
      <c r="EI117" s="44"/>
      <c r="EJ117" s="44"/>
    </row>
    <row r="118" spans="3:140" s="12" customFormat="1" x14ac:dyDescent="0.25">
      <c r="C118" s="576"/>
      <c r="D118" s="577"/>
      <c r="J118" s="576"/>
      <c r="L118" s="576"/>
      <c r="M118" s="578"/>
      <c r="N118" s="576"/>
      <c r="O118" s="579"/>
      <c r="P118" s="580"/>
      <c r="U118" s="576"/>
      <c r="V118" s="576"/>
      <c r="X118" s="578"/>
      <c r="Y118" s="576"/>
      <c r="Z118" s="579"/>
      <c r="AA118" s="581"/>
      <c r="AF118" s="576"/>
      <c r="AG118" s="576"/>
      <c r="AI118" s="578"/>
      <c r="AJ118" s="576"/>
      <c r="AK118" s="579"/>
      <c r="AL118" s="581"/>
      <c r="AQ118" s="576"/>
      <c r="AR118" s="576"/>
      <c r="AT118" s="576"/>
      <c r="AV118" s="579"/>
      <c r="AW118" s="581"/>
      <c r="BB118" s="576"/>
      <c r="BC118" s="576"/>
      <c r="BE118" s="576"/>
      <c r="BG118" s="579"/>
      <c r="BH118" s="581"/>
      <c r="BM118" s="576"/>
      <c r="BN118" s="576"/>
      <c r="BP118" s="576"/>
      <c r="BR118" s="579"/>
      <c r="BS118" s="581"/>
      <c r="BX118" s="576"/>
      <c r="BY118" s="576"/>
      <c r="CA118" s="576"/>
      <c r="CC118" s="579"/>
      <c r="CD118" s="581"/>
      <c r="CI118" s="576"/>
      <c r="CJ118" s="576"/>
      <c r="CL118" s="576"/>
      <c r="CN118" s="579"/>
      <c r="CO118" s="581"/>
      <c r="CT118" s="576"/>
      <c r="CU118" s="576"/>
      <c r="CW118" s="576"/>
      <c r="CY118" s="579"/>
      <c r="CZ118" s="581"/>
      <c r="DE118" s="576"/>
      <c r="DF118" s="576"/>
      <c r="DH118" s="576"/>
      <c r="DK118" s="582"/>
      <c r="DL118" s="582"/>
      <c r="DM118" s="582"/>
      <c r="DN118" s="582"/>
      <c r="DO118" s="582"/>
      <c r="DP118" s="582"/>
      <c r="DQ118" s="582"/>
      <c r="DR118" s="582"/>
      <c r="DS118" s="582"/>
      <c r="DT118" s="582"/>
      <c r="DU118" s="44"/>
      <c r="DV118" s="583"/>
      <c r="DW118" s="583"/>
      <c r="DX118" s="583"/>
      <c r="DY118" s="583"/>
      <c r="DZ118" s="583"/>
      <c r="EA118" s="583"/>
      <c r="EB118" s="583"/>
      <c r="EC118" s="44"/>
      <c r="ED118" s="44"/>
      <c r="EE118" s="44"/>
      <c r="EF118" s="44"/>
      <c r="EG118" s="44"/>
      <c r="EH118" s="44"/>
      <c r="EI118" s="44"/>
      <c r="EJ118" s="44"/>
    </row>
    <row r="119" spans="3:140" s="12" customFormat="1" x14ac:dyDescent="0.25">
      <c r="C119" s="576"/>
      <c r="D119" s="577"/>
      <c r="J119" s="576"/>
      <c r="L119" s="576"/>
      <c r="M119" s="578"/>
      <c r="N119" s="576"/>
      <c r="O119" s="579"/>
      <c r="P119" s="580"/>
      <c r="U119" s="576"/>
      <c r="V119" s="576"/>
      <c r="X119" s="578"/>
      <c r="Y119" s="576"/>
      <c r="Z119" s="579"/>
      <c r="AA119" s="581"/>
      <c r="AF119" s="576"/>
      <c r="AG119" s="576"/>
      <c r="AI119" s="578"/>
      <c r="AJ119" s="576"/>
      <c r="AK119" s="579"/>
      <c r="AL119" s="581"/>
      <c r="AQ119" s="576"/>
      <c r="AR119" s="576"/>
      <c r="AT119" s="576"/>
      <c r="AV119" s="579"/>
      <c r="AW119" s="581"/>
      <c r="BB119" s="576"/>
      <c r="BC119" s="576"/>
      <c r="BE119" s="576"/>
      <c r="BG119" s="579"/>
      <c r="BH119" s="581"/>
      <c r="BM119" s="576"/>
      <c r="BN119" s="576"/>
      <c r="BP119" s="576"/>
      <c r="BR119" s="579"/>
      <c r="BS119" s="581"/>
      <c r="BX119" s="576"/>
      <c r="BY119" s="576"/>
      <c r="CA119" s="576"/>
      <c r="CC119" s="579"/>
      <c r="CD119" s="581"/>
      <c r="CI119" s="576"/>
      <c r="CJ119" s="576"/>
      <c r="CL119" s="576"/>
      <c r="CN119" s="579"/>
      <c r="CO119" s="581"/>
      <c r="CT119" s="576"/>
      <c r="CU119" s="576"/>
      <c r="CW119" s="576"/>
      <c r="CY119" s="579"/>
      <c r="CZ119" s="581"/>
      <c r="DE119" s="576"/>
      <c r="DF119" s="576"/>
      <c r="DH119" s="576"/>
      <c r="DK119" s="582"/>
      <c r="DL119" s="582"/>
      <c r="DM119" s="582"/>
      <c r="DN119" s="582"/>
      <c r="DO119" s="582"/>
      <c r="DP119" s="582"/>
      <c r="DQ119" s="582"/>
      <c r="DR119" s="582"/>
      <c r="DS119" s="582"/>
      <c r="DT119" s="582"/>
      <c r="DU119" s="44"/>
      <c r="DV119" s="583"/>
      <c r="DW119" s="583"/>
      <c r="DX119" s="583"/>
      <c r="DY119" s="583"/>
      <c r="DZ119" s="583"/>
      <c r="EA119" s="583"/>
      <c r="EB119" s="583"/>
      <c r="EC119" s="44"/>
      <c r="ED119" s="44"/>
      <c r="EE119" s="44"/>
      <c r="EF119" s="44"/>
      <c r="EG119" s="44"/>
      <c r="EH119" s="44"/>
      <c r="EI119" s="44"/>
      <c r="EJ119" s="44"/>
    </row>
    <row r="120" spans="3:140" s="12" customFormat="1" x14ac:dyDescent="0.25">
      <c r="C120" s="576"/>
      <c r="D120" s="577"/>
      <c r="J120" s="576"/>
      <c r="L120" s="576"/>
      <c r="M120" s="578"/>
      <c r="N120" s="576"/>
      <c r="O120" s="579"/>
      <c r="P120" s="580"/>
      <c r="U120" s="576"/>
      <c r="V120" s="576"/>
      <c r="X120" s="578"/>
      <c r="Y120" s="576"/>
      <c r="Z120" s="579"/>
      <c r="AA120" s="581"/>
      <c r="AF120" s="576"/>
      <c r="AG120" s="576"/>
      <c r="AI120" s="578"/>
      <c r="AJ120" s="576"/>
      <c r="AK120" s="579"/>
      <c r="AL120" s="581"/>
      <c r="AQ120" s="576"/>
      <c r="AR120" s="576"/>
      <c r="AT120" s="576"/>
      <c r="AV120" s="579"/>
      <c r="AW120" s="581"/>
      <c r="BB120" s="576"/>
      <c r="BC120" s="576"/>
      <c r="BE120" s="576"/>
      <c r="BG120" s="579"/>
      <c r="BH120" s="581"/>
      <c r="BM120" s="576"/>
      <c r="BN120" s="576"/>
      <c r="BP120" s="576"/>
      <c r="BR120" s="579"/>
      <c r="BS120" s="581"/>
      <c r="BX120" s="576"/>
      <c r="BY120" s="576"/>
      <c r="CA120" s="576"/>
      <c r="CC120" s="579"/>
      <c r="CD120" s="581"/>
      <c r="CI120" s="576"/>
      <c r="CJ120" s="576"/>
      <c r="CL120" s="576"/>
      <c r="CN120" s="579"/>
      <c r="CO120" s="581"/>
      <c r="CT120" s="576"/>
      <c r="CU120" s="576"/>
      <c r="CW120" s="576"/>
      <c r="CY120" s="579"/>
      <c r="CZ120" s="581"/>
      <c r="DE120" s="576"/>
      <c r="DF120" s="576"/>
      <c r="DH120" s="576"/>
      <c r="DK120" s="582"/>
      <c r="DL120" s="582"/>
      <c r="DM120" s="582"/>
      <c r="DN120" s="582"/>
      <c r="DO120" s="582"/>
      <c r="DP120" s="582"/>
      <c r="DQ120" s="582"/>
      <c r="DR120" s="582"/>
      <c r="DS120" s="582"/>
      <c r="DT120" s="582"/>
      <c r="DU120" s="44"/>
      <c r="DV120" s="583"/>
      <c r="DW120" s="583"/>
      <c r="DX120" s="583"/>
      <c r="DY120" s="583"/>
      <c r="DZ120" s="583"/>
      <c r="EA120" s="583"/>
      <c r="EB120" s="583"/>
      <c r="EC120" s="44"/>
      <c r="ED120" s="44"/>
      <c r="EE120" s="44"/>
      <c r="EF120" s="44"/>
      <c r="EG120" s="44"/>
      <c r="EH120" s="44"/>
      <c r="EI120" s="44"/>
      <c r="EJ120" s="44"/>
    </row>
  </sheetData>
  <sheetProtection algorithmName="SHA-512" hashValue="1A5Yr0OZeTk+Fjnm1AirEIcY4R64OxT3t7PgcBV9IrmOEk8WJRuDVsQQkwu7sjGW/X4oo4rfurZAN20ahuhGBQ==" saltValue="JcWNYP8lHVIpnLbv14OU6g==" spinCount="100000" sheet="1" objects="1" scenarios="1"/>
  <mergeCells count="1047">
    <mergeCell ref="AH82:AI82"/>
    <mergeCell ref="AD71:AD72"/>
    <mergeCell ref="AM71:AM72"/>
    <mergeCell ref="AL71:AL72"/>
    <mergeCell ref="AG71:AG72"/>
    <mergeCell ref="Z79:AI79"/>
    <mergeCell ref="Z71:Z72"/>
    <mergeCell ref="AA71:AA72"/>
    <mergeCell ref="AB71:AB72"/>
    <mergeCell ref="Z75:AI75"/>
    <mergeCell ref="A82:B82"/>
    <mergeCell ref="K82:M82"/>
    <mergeCell ref="W82:X82"/>
    <mergeCell ref="D71:D72"/>
    <mergeCell ref="O79:X79"/>
    <mergeCell ref="O75:X75"/>
    <mergeCell ref="Q71:Q72"/>
    <mergeCell ref="O73:X73"/>
    <mergeCell ref="G71:G72"/>
    <mergeCell ref="H71:H72"/>
    <mergeCell ref="S71:S72"/>
    <mergeCell ref="CN75:CW75"/>
    <mergeCell ref="CY75:DH75"/>
    <mergeCell ref="CP71:CP72"/>
    <mergeCell ref="DD71:DD72"/>
    <mergeCell ref="CY73:DH73"/>
    <mergeCell ref="BL71:BL72"/>
    <mergeCell ref="BG71:BG72"/>
    <mergeCell ref="A79:M79"/>
    <mergeCell ref="BR79:CA79"/>
    <mergeCell ref="A75:M75"/>
    <mergeCell ref="B71:B72"/>
    <mergeCell ref="AV79:BE79"/>
    <mergeCell ref="BG75:BP75"/>
    <mergeCell ref="BG79:BP79"/>
    <mergeCell ref="AV75:BE75"/>
    <mergeCell ref="AV73:BE73"/>
    <mergeCell ref="BX71:BX72"/>
    <mergeCell ref="BN71:BN72"/>
    <mergeCell ref="A73:M73"/>
    <mergeCell ref="J71:J72"/>
    <mergeCell ref="A71:A72"/>
    <mergeCell ref="I71:I72"/>
    <mergeCell ref="BK71:BK72"/>
    <mergeCell ref="BM71:BM72"/>
    <mergeCell ref="BH71:BH72"/>
    <mergeCell ref="AV71:AV72"/>
    <mergeCell ref="AZ71:AZ72"/>
    <mergeCell ref="AY71:AY72"/>
    <mergeCell ref="AW71:AW72"/>
    <mergeCell ref="AX71:AX72"/>
    <mergeCell ref="BJ71:BJ72"/>
    <mergeCell ref="U71:U72"/>
    <mergeCell ref="AE65:AE66"/>
    <mergeCell ref="AA65:AA66"/>
    <mergeCell ref="AO65:AO66"/>
    <mergeCell ref="AM65:AM66"/>
    <mergeCell ref="AP65:AP66"/>
    <mergeCell ref="AE59:AE60"/>
    <mergeCell ref="AF59:AF60"/>
    <mergeCell ref="DG82:DH82"/>
    <mergeCell ref="AS82:AT82"/>
    <mergeCell ref="BD82:BE82"/>
    <mergeCell ref="BO82:BP82"/>
    <mergeCell ref="BZ82:CA82"/>
    <mergeCell ref="CK82:CL82"/>
    <mergeCell ref="CV82:CW82"/>
    <mergeCell ref="AE71:AE72"/>
    <mergeCell ref="AC71:AC72"/>
    <mergeCell ref="Z73:AI73"/>
    <mergeCell ref="AK79:AT79"/>
    <mergeCell ref="AK75:AT75"/>
    <mergeCell ref="AQ71:AQ72"/>
    <mergeCell ref="AK73:AT73"/>
    <mergeCell ref="AR71:AR72"/>
    <mergeCell ref="AP71:AP72"/>
    <mergeCell ref="AN71:AN72"/>
    <mergeCell ref="AO71:AO72"/>
    <mergeCell ref="AK71:AK72"/>
    <mergeCell ref="BY71:BY72"/>
    <mergeCell ref="BG73:BP73"/>
    <mergeCell ref="BR75:CA75"/>
    <mergeCell ref="BR73:CA73"/>
    <mergeCell ref="CC73:CL73"/>
    <mergeCell ref="CY79:DH79"/>
    <mergeCell ref="AN65:AN66"/>
    <mergeCell ref="AF65:AF66"/>
    <mergeCell ref="AC59:AC60"/>
    <mergeCell ref="AK63:AT63"/>
    <mergeCell ref="AR65:AR66"/>
    <mergeCell ref="AD59:AD60"/>
    <mergeCell ref="AL59:AL60"/>
    <mergeCell ref="AO59:AO60"/>
    <mergeCell ref="AN59:AN60"/>
    <mergeCell ref="Z61:AI61"/>
    <mergeCell ref="AA59:AA60"/>
    <mergeCell ref="AD54:AD57"/>
    <mergeCell ref="Z54:Z57"/>
    <mergeCell ref="Z63:AI63"/>
    <mergeCell ref="AG54:AG57"/>
    <mergeCell ref="AF54:AF57"/>
    <mergeCell ref="T71:T72"/>
    <mergeCell ref="V71:V72"/>
    <mergeCell ref="AF71:AF72"/>
    <mergeCell ref="AG65:AG66"/>
    <mergeCell ref="AC65:AC66"/>
    <mergeCell ref="Z65:Z66"/>
    <mergeCell ref="AK65:AK66"/>
    <mergeCell ref="Z67:AI67"/>
    <mergeCell ref="AB65:AB66"/>
    <mergeCell ref="AD65:AD66"/>
    <mergeCell ref="AK67:AT67"/>
    <mergeCell ref="AQ65:AQ66"/>
    <mergeCell ref="AL65:AL66"/>
    <mergeCell ref="O61:X61"/>
    <mergeCell ref="T59:T60"/>
    <mergeCell ref="O63:X63"/>
    <mergeCell ref="AK61:AT61"/>
    <mergeCell ref="AQ59:AQ60"/>
    <mergeCell ref="AM59:AM60"/>
    <mergeCell ref="AR54:AR57"/>
    <mergeCell ref="AE54:AE57"/>
    <mergeCell ref="Z49:AI49"/>
    <mergeCell ref="AF40:AF41"/>
    <mergeCell ref="Z40:Z41"/>
    <mergeCell ref="AA40:AA41"/>
    <mergeCell ref="AE40:AE41"/>
    <mergeCell ref="AC40:AC41"/>
    <mergeCell ref="AD40:AD41"/>
    <mergeCell ref="AR33:AR34"/>
    <mergeCell ref="AK49:AT49"/>
    <mergeCell ref="AP33:AP34"/>
    <mergeCell ref="AR24:AR25"/>
    <mergeCell ref="AL33:AL34"/>
    <mergeCell ref="AL24:AL25"/>
    <mergeCell ref="AO40:AO41"/>
    <mergeCell ref="AO33:AO34"/>
    <mergeCell ref="AK28:AT28"/>
    <mergeCell ref="Z28:AI28"/>
    <mergeCell ref="Z24:Z25"/>
    <mergeCell ref="AK47:AT47"/>
    <mergeCell ref="AK54:AK57"/>
    <mergeCell ref="AQ54:AQ57"/>
    <mergeCell ref="AM54:AM57"/>
    <mergeCell ref="AP54:AP57"/>
    <mergeCell ref="AK59:AK60"/>
    <mergeCell ref="AB59:AB60"/>
    <mergeCell ref="AG59:AG60"/>
    <mergeCell ref="AC33:AC34"/>
    <mergeCell ref="Z59:Z60"/>
    <mergeCell ref="AA54:AA57"/>
    <mergeCell ref="AN22:AN23"/>
    <mergeCell ref="AO22:AO23"/>
    <mergeCell ref="AN19:AN21"/>
    <mergeCell ref="AL54:AL57"/>
    <mergeCell ref="AM33:AM34"/>
    <mergeCell ref="AQ33:AQ34"/>
    <mergeCell ref="AK40:AK41"/>
    <mergeCell ref="AK53:AT53"/>
    <mergeCell ref="AR59:AR60"/>
    <mergeCell ref="AP59:AP60"/>
    <mergeCell ref="P59:P60"/>
    <mergeCell ref="V10:V11"/>
    <mergeCell ref="V22:V23"/>
    <mergeCell ref="Q22:Q23"/>
    <mergeCell ref="AN33:AN34"/>
    <mergeCell ref="Z39:AI39"/>
    <mergeCell ref="AE33:AE34"/>
    <mergeCell ref="Z33:Z34"/>
    <mergeCell ref="AD33:AD34"/>
    <mergeCell ref="AB33:AB34"/>
    <mergeCell ref="AA33:AA34"/>
    <mergeCell ref="AG22:AG23"/>
    <mergeCell ref="AG24:AG25"/>
    <mergeCell ref="AD19:AD21"/>
    <mergeCell ref="AA22:AA23"/>
    <mergeCell ref="U19:U21"/>
    <mergeCell ref="V24:V25"/>
    <mergeCell ref="AB19:AB21"/>
    <mergeCell ref="P10:P11"/>
    <mergeCell ref="P19:P21"/>
    <mergeCell ref="N4:N5"/>
    <mergeCell ref="K6:M6"/>
    <mergeCell ref="AG40:AG41"/>
    <mergeCell ref="H22:H23"/>
    <mergeCell ref="Q19:Q21"/>
    <mergeCell ref="Z22:Z23"/>
    <mergeCell ref="J10:J11"/>
    <mergeCell ref="R10:R11"/>
    <mergeCell ref="H24:H25"/>
    <mergeCell ref="S10:S11"/>
    <mergeCell ref="Q10:Q11"/>
    <mergeCell ref="O10:O11"/>
    <mergeCell ref="A7:M7"/>
    <mergeCell ref="AC24:AC25"/>
    <mergeCell ref="AF22:AF23"/>
    <mergeCell ref="AB22:AB23"/>
    <mergeCell ref="AF33:AF34"/>
    <mergeCell ref="AD24:AD25"/>
    <mergeCell ref="AE24:AE25"/>
    <mergeCell ref="AD22:AD23"/>
    <mergeCell ref="D24:D25"/>
    <mergeCell ref="G24:G25"/>
    <mergeCell ref="I24:I25"/>
    <mergeCell ref="J24:J25"/>
    <mergeCell ref="C19:C21"/>
    <mergeCell ref="J19:J21"/>
    <mergeCell ref="I22:I23"/>
    <mergeCell ref="J22:J23"/>
    <mergeCell ref="E10:E11"/>
    <mergeCell ref="O22:O23"/>
    <mergeCell ref="O19:O21"/>
    <mergeCell ref="S19:S21"/>
    <mergeCell ref="A49:M49"/>
    <mergeCell ref="C54:C57"/>
    <mergeCell ref="B59:B60"/>
    <mergeCell ref="A19:A21"/>
    <mergeCell ref="A22:A23"/>
    <mergeCell ref="B22:B23"/>
    <mergeCell ref="B65:B66"/>
    <mergeCell ref="B40:B41"/>
    <mergeCell ref="C40:C41"/>
    <mergeCell ref="F54:F57"/>
    <mergeCell ref="E54:E57"/>
    <mergeCell ref="F59:F60"/>
    <mergeCell ref="D54:D57"/>
    <mergeCell ref="B54:B57"/>
    <mergeCell ref="E40:E41"/>
    <mergeCell ref="F40:F41"/>
    <mergeCell ref="D22:D23"/>
    <mergeCell ref="C22:C23"/>
    <mergeCell ref="E19:E21"/>
    <mergeCell ref="A40:A41"/>
    <mergeCell ref="A54:A57"/>
    <mergeCell ref="J40:J41"/>
    <mergeCell ref="H33:H34"/>
    <mergeCell ref="F33:F34"/>
    <mergeCell ref="A39:M39"/>
    <mergeCell ref="G40:G41"/>
    <mergeCell ref="I40:I41"/>
    <mergeCell ref="H40:H41"/>
    <mergeCell ref="B33:B34"/>
    <mergeCell ref="D33:D34"/>
    <mergeCell ref="G33:G34"/>
    <mergeCell ref="A47:M47"/>
    <mergeCell ref="A67:M67"/>
    <mergeCell ref="A63:M63"/>
    <mergeCell ref="C65:C66"/>
    <mergeCell ref="D65:D66"/>
    <mergeCell ref="C71:C72"/>
    <mergeCell ref="E71:E72"/>
    <mergeCell ref="F71:F72"/>
    <mergeCell ref="I65:I66"/>
    <mergeCell ref="H65:H66"/>
    <mergeCell ref="A53:M53"/>
    <mergeCell ref="J65:J66"/>
    <mergeCell ref="E65:E66"/>
    <mergeCell ref="C59:C60"/>
    <mergeCell ref="G65:G66"/>
    <mergeCell ref="J59:J60"/>
    <mergeCell ref="G59:G60"/>
    <mergeCell ref="J54:J57"/>
    <mergeCell ref="I59:I60"/>
    <mergeCell ref="H59:H60"/>
    <mergeCell ref="A59:A60"/>
    <mergeCell ref="A61:M61"/>
    <mergeCell ref="G54:G57"/>
    <mergeCell ref="H54:H57"/>
    <mergeCell ref="I54:I57"/>
    <mergeCell ref="A65:A66"/>
    <mergeCell ref="F65:F66"/>
    <mergeCell ref="E59:E60"/>
    <mergeCell ref="A1:M1"/>
    <mergeCell ref="A9:M9"/>
    <mergeCell ref="D4:D5"/>
    <mergeCell ref="A10:A11"/>
    <mergeCell ref="A2:M2"/>
    <mergeCell ref="A4:A5"/>
    <mergeCell ref="B10:B11"/>
    <mergeCell ref="A3:M3"/>
    <mergeCell ref="H10:H11"/>
    <mergeCell ref="G10:G11"/>
    <mergeCell ref="K4:K5"/>
    <mergeCell ref="I10:I11"/>
    <mergeCell ref="L4:L5"/>
    <mergeCell ref="A24:A25"/>
    <mergeCell ref="F19:F21"/>
    <mergeCell ref="J4:J5"/>
    <mergeCell ref="G22:G23"/>
    <mergeCell ref="E22:E23"/>
    <mergeCell ref="G19:G21"/>
    <mergeCell ref="D10:D11"/>
    <mergeCell ref="C10:C11"/>
    <mergeCell ref="M4:M5"/>
    <mergeCell ref="B19:B21"/>
    <mergeCell ref="F22:F23"/>
    <mergeCell ref="D19:D21"/>
    <mergeCell ref="I19:I21"/>
    <mergeCell ref="H19:H21"/>
    <mergeCell ref="E4:I4"/>
    <mergeCell ref="C4:C5"/>
    <mergeCell ref="A6:B6"/>
    <mergeCell ref="F10:F11"/>
    <mergeCell ref="B4:B5"/>
    <mergeCell ref="S65:S66"/>
    <mergeCell ref="O47:X47"/>
    <mergeCell ref="U40:U41"/>
    <mergeCell ref="S40:S41"/>
    <mergeCell ref="V40:V41"/>
    <mergeCell ref="Q40:Q41"/>
    <mergeCell ref="S33:S34"/>
    <mergeCell ref="P33:P34"/>
    <mergeCell ref="O40:O41"/>
    <mergeCell ref="O54:O57"/>
    <mergeCell ref="P54:P57"/>
    <mergeCell ref="Q33:Q34"/>
    <mergeCell ref="U33:U34"/>
    <mergeCell ref="R33:R34"/>
    <mergeCell ref="R54:R57"/>
    <mergeCell ref="Q54:Q57"/>
    <mergeCell ref="T54:T57"/>
    <mergeCell ref="V54:V57"/>
    <mergeCell ref="P40:P41"/>
    <mergeCell ref="O39:X39"/>
    <mergeCell ref="S54:S57"/>
    <mergeCell ref="D40:D41"/>
    <mergeCell ref="D59:D60"/>
    <mergeCell ref="R59:R60"/>
    <mergeCell ref="R40:R41"/>
    <mergeCell ref="A28:M28"/>
    <mergeCell ref="E24:E25"/>
    <mergeCell ref="C24:C25"/>
    <mergeCell ref="F24:F25"/>
    <mergeCell ref="A33:A34"/>
    <mergeCell ref="B24:B25"/>
    <mergeCell ref="I33:I34"/>
    <mergeCell ref="E33:E34"/>
    <mergeCell ref="Q65:Q66"/>
    <mergeCell ref="J33:J34"/>
    <mergeCell ref="C33:C34"/>
    <mergeCell ref="T33:T34"/>
    <mergeCell ref="O33:O34"/>
    <mergeCell ref="T40:T41"/>
    <mergeCell ref="O65:O66"/>
    <mergeCell ref="S24:S25"/>
    <mergeCell ref="T24:T25"/>
    <mergeCell ref="O49:X49"/>
    <mergeCell ref="O59:O60"/>
    <mergeCell ref="U59:U60"/>
    <mergeCell ref="Q59:Q60"/>
    <mergeCell ref="S59:S60"/>
    <mergeCell ref="R24:R25"/>
    <mergeCell ref="Q24:Q25"/>
    <mergeCell ref="O24:O25"/>
    <mergeCell ref="P24:P25"/>
    <mergeCell ref="V33:V34"/>
    <mergeCell ref="U54:U57"/>
    <mergeCell ref="R22:R23"/>
    <mergeCell ref="U22:U23"/>
    <mergeCell ref="T19:T21"/>
    <mergeCell ref="V19:V21"/>
    <mergeCell ref="T10:T11"/>
    <mergeCell ref="S22:S23"/>
    <mergeCell ref="AA19:AA21"/>
    <mergeCell ref="Z10:Z11"/>
    <mergeCell ref="AB10:AB11"/>
    <mergeCell ref="Y4:Y5"/>
    <mergeCell ref="Q4:U4"/>
    <mergeCell ref="V4:V5"/>
    <mergeCell ref="X4:X5"/>
    <mergeCell ref="W4:W5"/>
    <mergeCell ref="R19:R21"/>
    <mergeCell ref="U24:U25"/>
    <mergeCell ref="U10:U11"/>
    <mergeCell ref="CY9:DH9"/>
    <mergeCell ref="CN9:CW9"/>
    <mergeCell ref="CN10:CN11"/>
    <mergeCell ref="CO10:CO11"/>
    <mergeCell ref="CP10:CP11"/>
    <mergeCell ref="CC10:CC11"/>
    <mergeCell ref="CJ10:CJ11"/>
    <mergeCell ref="CH10:CH11"/>
    <mergeCell ref="AK9:AT9"/>
    <mergeCell ref="AO10:AO11"/>
    <mergeCell ref="AR22:AR23"/>
    <mergeCell ref="AQ19:AQ21"/>
    <mergeCell ref="AL22:AL23"/>
    <mergeCell ref="AL10:AL11"/>
    <mergeCell ref="AO19:AO21"/>
    <mergeCell ref="AY19:AY21"/>
    <mergeCell ref="AV10:AV11"/>
    <mergeCell ref="AP19:AP21"/>
    <mergeCell ref="AV9:BE9"/>
    <mergeCell ref="BB10:BB11"/>
    <mergeCell ref="BA10:BA11"/>
    <mergeCell ref="AY10:AY11"/>
    <mergeCell ref="AK22:AK23"/>
    <mergeCell ref="AM22:AM23"/>
    <mergeCell ref="AK19:AK21"/>
    <mergeCell ref="AW10:AW11"/>
    <mergeCell ref="AX10:AX11"/>
    <mergeCell ref="BC19:BC21"/>
    <mergeCell ref="AN10:AN11"/>
    <mergeCell ref="AM10:AM11"/>
    <mergeCell ref="BC10:BC11"/>
    <mergeCell ref="AX22:AX23"/>
    <mergeCell ref="EJ2:EJ3"/>
    <mergeCell ref="BD4:BD5"/>
    <mergeCell ref="BE4:BE5"/>
    <mergeCell ref="BH2:BP2"/>
    <mergeCell ref="BH3:BP3"/>
    <mergeCell ref="BG4:BG5"/>
    <mergeCell ref="BI4:BM4"/>
    <mergeCell ref="BN4:BN5"/>
    <mergeCell ref="BO4:BO5"/>
    <mergeCell ref="AW2:BE2"/>
    <mergeCell ref="AI4:AI5"/>
    <mergeCell ref="AG4:AG5"/>
    <mergeCell ref="BR7:CA7"/>
    <mergeCell ref="DH4:DH5"/>
    <mergeCell ref="CY7:DH7"/>
    <mergeCell ref="CN7:CW7"/>
    <mergeCell ref="DG4:DG5"/>
    <mergeCell ref="CN4:CN5"/>
    <mergeCell ref="BG7:BP7"/>
    <mergeCell ref="DW2:EA2"/>
    <mergeCell ref="BP4:BP5"/>
    <mergeCell ref="DF4:DF5"/>
    <mergeCell ref="DA4:DE4"/>
    <mergeCell ref="CW4:CW5"/>
    <mergeCell ref="AW3:BE3"/>
    <mergeCell ref="EE2:EI2"/>
    <mergeCell ref="BC4:BC5"/>
    <mergeCell ref="CU4:CU5"/>
    <mergeCell ref="CV4:CV5"/>
    <mergeCell ref="CL4:CL5"/>
    <mergeCell ref="CY4:CY5"/>
    <mergeCell ref="BT4:BX4"/>
    <mergeCell ref="AT4:AT5"/>
    <mergeCell ref="AS4:AS5"/>
    <mergeCell ref="BY4:BY5"/>
    <mergeCell ref="BR4:BR5"/>
    <mergeCell ref="CE4:CI4"/>
    <mergeCell ref="CJ4:CJ5"/>
    <mergeCell ref="AM4:AQ4"/>
    <mergeCell ref="AK4:AK5"/>
    <mergeCell ref="Z7:AI7"/>
    <mergeCell ref="AV7:BE7"/>
    <mergeCell ref="Z4:Z5"/>
    <mergeCell ref="BJ10:BJ11"/>
    <mergeCell ref="BG9:BP9"/>
    <mergeCell ref="BH10:BH11"/>
    <mergeCell ref="BN10:BN11"/>
    <mergeCell ref="BG10:BG11"/>
    <mergeCell ref="BM10:BM11"/>
    <mergeCell ref="BL10:BL11"/>
    <mergeCell ref="BU10:BU11"/>
    <mergeCell ref="BI10:BI11"/>
    <mergeCell ref="CC9:CL9"/>
    <mergeCell ref="AA10:AA11"/>
    <mergeCell ref="Z9:AI9"/>
    <mergeCell ref="AR19:AR21"/>
    <mergeCell ref="AX19:AX21"/>
    <mergeCell ref="BA19:BA21"/>
    <mergeCell ref="AZ19:AZ21"/>
    <mergeCell ref="AC22:AC23"/>
    <mergeCell ref="AF10:AF11"/>
    <mergeCell ref="AC19:AC21"/>
    <mergeCell ref="AA24:AA25"/>
    <mergeCell ref="P3:X3"/>
    <mergeCell ref="CD2:CL2"/>
    <mergeCell ref="CD3:CL3"/>
    <mergeCell ref="AL3:AT3"/>
    <mergeCell ref="P2:X2"/>
    <mergeCell ref="BS3:CA3"/>
    <mergeCell ref="AA3:AI3"/>
    <mergeCell ref="AL2:AT2"/>
    <mergeCell ref="BR10:BR11"/>
    <mergeCell ref="BS10:BS11"/>
    <mergeCell ref="CC7:CL7"/>
    <mergeCell ref="BY10:BY11"/>
    <mergeCell ref="CA4:CA5"/>
    <mergeCell ref="BZ4:BZ5"/>
    <mergeCell ref="BR9:CA9"/>
    <mergeCell ref="BV10:BV11"/>
    <mergeCell ref="CI10:CI11"/>
    <mergeCell ref="CK4:CK5"/>
    <mergeCell ref="CC4:CC5"/>
    <mergeCell ref="AV4:AV5"/>
    <mergeCell ref="AX4:BB4"/>
    <mergeCell ref="O9:X9"/>
    <mergeCell ref="O7:X7"/>
    <mergeCell ref="O4:O5"/>
    <mergeCell ref="AA2:AI2"/>
    <mergeCell ref="AB4:AF4"/>
    <mergeCell ref="AH4:AH5"/>
    <mergeCell ref="AC10:AC11"/>
    <mergeCell ref="ED2:ED3"/>
    <mergeCell ref="EB2:EB3"/>
    <mergeCell ref="CO2:CW2"/>
    <mergeCell ref="CO3:CW3"/>
    <mergeCell ref="CZ2:DH2"/>
    <mergeCell ref="CZ3:DH3"/>
    <mergeCell ref="DV2:DV3"/>
    <mergeCell ref="BS2:CA2"/>
    <mergeCell ref="CF10:CF11"/>
    <mergeCell ref="CG10:CG11"/>
    <mergeCell ref="AK7:AT7"/>
    <mergeCell ref="AR4:AR5"/>
    <mergeCell ref="AK24:AK25"/>
    <mergeCell ref="AQ10:AQ11"/>
    <mergeCell ref="BL19:BL21"/>
    <mergeCell ref="BM19:BM21"/>
    <mergeCell ref="BJ19:BJ21"/>
    <mergeCell ref="BH19:BH21"/>
    <mergeCell ref="BL24:BL25"/>
    <mergeCell ref="BK19:BK21"/>
    <mergeCell ref="CC19:CC21"/>
    <mergeCell ref="CD19:CD21"/>
    <mergeCell ref="CF19:CF21"/>
    <mergeCell ref="CE19:CE21"/>
    <mergeCell ref="CE22:CE23"/>
    <mergeCell ref="BW19:BW21"/>
    <mergeCell ref="CD10:CD11"/>
    <mergeCell ref="CQ24:CQ25"/>
    <mergeCell ref="Z47:AI47"/>
    <mergeCell ref="Z53:AI53"/>
    <mergeCell ref="AN54:AN57"/>
    <mergeCell ref="AJ4:AJ5"/>
    <mergeCell ref="AZ10:AZ11"/>
    <mergeCell ref="AX40:AX41"/>
    <mergeCell ref="AV19:AV21"/>
    <mergeCell ref="AR10:AR11"/>
    <mergeCell ref="AG10:AG11"/>
    <mergeCell ref="AK10:AK11"/>
    <mergeCell ref="AE10:AE11"/>
    <mergeCell ref="AP10:AP11"/>
    <mergeCell ref="BC24:BC25"/>
    <mergeCell ref="BG19:BG21"/>
    <mergeCell ref="AO24:AO25"/>
    <mergeCell ref="AR40:AR41"/>
    <mergeCell ref="AP22:AP23"/>
    <mergeCell ref="AV22:AV23"/>
    <mergeCell ref="AC54:AC57"/>
    <mergeCell ref="AN24:AN25"/>
    <mergeCell ref="AO54:AO57"/>
    <mergeCell ref="AV24:AV25"/>
    <mergeCell ref="AX24:AX25"/>
    <mergeCell ref="BC54:BC57"/>
    <mergeCell ref="AZ54:AZ57"/>
    <mergeCell ref="AY54:AY57"/>
    <mergeCell ref="BB54:BB57"/>
    <mergeCell ref="BB33:BB34"/>
    <mergeCell ref="AW33:AW34"/>
    <mergeCell ref="AW54:AW57"/>
    <mergeCell ref="BC40:BC41"/>
    <mergeCell ref="BA24:BA25"/>
    <mergeCell ref="BC59:BC60"/>
    <mergeCell ref="AZ24:AZ25"/>
    <mergeCell ref="AV28:BE28"/>
    <mergeCell ref="AX59:AX60"/>
    <mergeCell ref="BK10:BK11"/>
    <mergeCell ref="AD10:AD11"/>
    <mergeCell ref="BG59:BG60"/>
    <mergeCell ref="BB19:BB21"/>
    <mergeCell ref="AQ22:AQ23"/>
    <mergeCell ref="AQ24:AQ25"/>
    <mergeCell ref="AQ40:AQ41"/>
    <mergeCell ref="AK39:AT39"/>
    <mergeCell ref="AE22:AE23"/>
    <mergeCell ref="AE19:AE21"/>
    <mergeCell ref="O28:X28"/>
    <mergeCell ref="AF19:AF21"/>
    <mergeCell ref="Z19:Z21"/>
    <mergeCell ref="AG19:AG21"/>
    <mergeCell ref="AF24:AF25"/>
    <mergeCell ref="AM24:AM25"/>
    <mergeCell ref="T22:T23"/>
    <mergeCell ref="P22:P23"/>
    <mergeCell ref="BK22:BK23"/>
    <mergeCell ref="BI22:BI23"/>
    <mergeCell ref="AW19:AW21"/>
    <mergeCell ref="AV49:BE49"/>
    <mergeCell ref="AL19:AL21"/>
    <mergeCell ref="AM19:AM21"/>
    <mergeCell ref="BC22:BC23"/>
    <mergeCell ref="AW22:AW23"/>
    <mergeCell ref="AY40:AY41"/>
    <mergeCell ref="AZ40:AZ41"/>
    <mergeCell ref="AY33:AY34"/>
    <mergeCell ref="BC33:BC34"/>
    <mergeCell ref="AZ22:AZ23"/>
    <mergeCell ref="BA22:BA23"/>
    <mergeCell ref="BB22:BB23"/>
    <mergeCell ref="AY22:AY23"/>
    <mergeCell ref="BB24:BB25"/>
    <mergeCell ref="AP24:AP25"/>
    <mergeCell ref="AY24:AY25"/>
    <mergeCell ref="BB40:BB41"/>
    <mergeCell ref="BI19:BI21"/>
    <mergeCell ref="AB40:AB41"/>
    <mergeCell ref="O67:X67"/>
    <mergeCell ref="P65:P66"/>
    <mergeCell ref="V65:V66"/>
    <mergeCell ref="O71:O72"/>
    <mergeCell ref="R71:R72"/>
    <mergeCell ref="T65:T66"/>
    <mergeCell ref="U65:U66"/>
    <mergeCell ref="R65:R66"/>
    <mergeCell ref="P71:P72"/>
    <mergeCell ref="BA40:BA41"/>
    <mergeCell ref="AL40:AL41"/>
    <mergeCell ref="AK33:AK34"/>
    <mergeCell ref="AN40:AN41"/>
    <mergeCell ref="AM40:AM41"/>
    <mergeCell ref="AP40:AP41"/>
    <mergeCell ref="BA33:BA34"/>
    <mergeCell ref="AZ33:AZ34"/>
    <mergeCell ref="BA65:BA66"/>
    <mergeCell ref="AV63:BE63"/>
    <mergeCell ref="O53:X53"/>
    <mergeCell ref="AX65:AX66"/>
    <mergeCell ref="BA59:BA60"/>
    <mergeCell ref="BB59:BB60"/>
    <mergeCell ref="AW59:AW60"/>
    <mergeCell ref="AW24:AW25"/>
    <mergeCell ref="V59:V60"/>
    <mergeCell ref="AG33:AG34"/>
    <mergeCell ref="AB24:AB25"/>
    <mergeCell ref="AB54:AB57"/>
    <mergeCell ref="BI59:BI60"/>
    <mergeCell ref="BN65:BN66"/>
    <mergeCell ref="BL65:BL66"/>
    <mergeCell ref="BH65:BH66"/>
    <mergeCell ref="BH59:BH60"/>
    <mergeCell ref="BK54:BK57"/>
    <mergeCell ref="BL54:BL57"/>
    <mergeCell ref="AV39:BE39"/>
    <mergeCell ref="BG40:BG41"/>
    <mergeCell ref="BJ40:BJ41"/>
    <mergeCell ref="AV40:AV41"/>
    <mergeCell ref="AW40:AW41"/>
    <mergeCell ref="AV47:BE47"/>
    <mergeCell ref="AV33:AV34"/>
    <mergeCell ref="BK65:BK66"/>
    <mergeCell ref="AV54:AV57"/>
    <mergeCell ref="AZ65:AZ66"/>
    <mergeCell ref="AY59:AY60"/>
    <mergeCell ref="AY65:AY66"/>
    <mergeCell ref="AW65:AW66"/>
    <mergeCell ref="BC65:BC66"/>
    <mergeCell ref="AZ59:AZ60"/>
    <mergeCell ref="AV65:AV66"/>
    <mergeCell ref="AX33:AX34"/>
    <mergeCell ref="AV61:BE61"/>
    <mergeCell ref="AV59:AV60"/>
    <mergeCell ref="AV53:BE53"/>
    <mergeCell ref="BI71:BI72"/>
    <mergeCell ref="BA71:BA72"/>
    <mergeCell ref="BB71:BB72"/>
    <mergeCell ref="BC71:BC72"/>
    <mergeCell ref="BH54:BH57"/>
    <mergeCell ref="BB65:BB66"/>
    <mergeCell ref="AV67:BE67"/>
    <mergeCell ref="AX54:AX57"/>
    <mergeCell ref="BJ59:BJ60"/>
    <mergeCell ref="BK59:BK60"/>
    <mergeCell ref="BA54:BA57"/>
    <mergeCell ref="BN22:BN23"/>
    <mergeCell ref="BM22:BM23"/>
    <mergeCell ref="BN54:BN57"/>
    <mergeCell ref="BN40:BN41"/>
    <mergeCell ref="BG22:BG23"/>
    <mergeCell ref="BJ22:BJ23"/>
    <mergeCell ref="BJ24:BJ25"/>
    <mergeCell ref="BI24:BI25"/>
    <mergeCell ref="BL22:BL23"/>
    <mergeCell ref="BI54:BI57"/>
    <mergeCell ref="BL40:BL41"/>
    <mergeCell ref="BG49:BP49"/>
    <mergeCell ref="BG53:BP53"/>
    <mergeCell ref="BM40:BM41"/>
    <mergeCell ref="BH22:BH23"/>
    <mergeCell ref="BM54:BM57"/>
    <mergeCell ref="BN24:BN25"/>
    <mergeCell ref="BG39:BP39"/>
    <mergeCell ref="BN19:BN21"/>
    <mergeCell ref="BM33:BM34"/>
    <mergeCell ref="BN33:BN34"/>
    <mergeCell ref="BG28:BP28"/>
    <mergeCell ref="BI33:BI34"/>
    <mergeCell ref="BK40:BK41"/>
    <mergeCell ref="BH40:BH41"/>
    <mergeCell ref="BX33:BX34"/>
    <mergeCell ref="BR28:CA28"/>
    <mergeCell ref="BW33:BW34"/>
    <mergeCell ref="BR54:BR57"/>
    <mergeCell ref="BM65:BM66"/>
    <mergeCell ref="BK24:BK25"/>
    <mergeCell ref="BG33:BG34"/>
    <mergeCell ref="BG47:BP47"/>
    <mergeCell ref="BI65:BI66"/>
    <mergeCell ref="BU24:BU25"/>
    <mergeCell ref="BW54:BW57"/>
    <mergeCell ref="BX59:BX60"/>
    <mergeCell ref="BR47:CA47"/>
    <mergeCell ref="BY24:BY25"/>
    <mergeCell ref="BU33:BU34"/>
    <mergeCell ref="BW24:BW25"/>
    <mergeCell ref="BX24:BX25"/>
    <mergeCell ref="BX65:BX66"/>
    <mergeCell ref="BJ33:BJ34"/>
    <mergeCell ref="BI40:BI41"/>
    <mergeCell ref="BG61:BP61"/>
    <mergeCell ref="BJ65:BJ66"/>
    <mergeCell ref="BR19:BR21"/>
    <mergeCell ref="BX19:BX21"/>
    <mergeCell ref="BG67:BP67"/>
    <mergeCell ref="BM59:BM60"/>
    <mergeCell ref="BN59:BN60"/>
    <mergeCell ref="BM24:BM25"/>
    <mergeCell ref="BH33:BH34"/>
    <mergeCell ref="BJ54:BJ57"/>
    <mergeCell ref="BG54:BG57"/>
    <mergeCell ref="BY54:BY57"/>
    <mergeCell ref="BU22:BU23"/>
    <mergeCell ref="BT19:BT21"/>
    <mergeCell ref="BU19:BU21"/>
    <mergeCell ref="BR22:BR23"/>
    <mergeCell ref="BU65:BU66"/>
    <mergeCell ref="BR61:CA61"/>
    <mergeCell ref="BU59:BU60"/>
    <mergeCell ref="BR53:CA53"/>
    <mergeCell ref="BT10:BT11"/>
    <mergeCell ref="BW10:BW11"/>
    <mergeCell ref="BW22:BW23"/>
    <mergeCell ref="BX10:BX11"/>
    <mergeCell ref="BY22:BY23"/>
    <mergeCell ref="BV24:BV25"/>
    <mergeCell ref="BX40:BX41"/>
    <mergeCell ref="BY40:BY41"/>
    <mergeCell ref="BR63:CA63"/>
    <mergeCell ref="BT24:BT25"/>
    <mergeCell ref="BS19:BS21"/>
    <mergeCell ref="BY19:BY21"/>
    <mergeCell ref="BV33:BV34"/>
    <mergeCell ref="BV19:BV21"/>
    <mergeCell ref="BR24:BR25"/>
    <mergeCell ref="BR40:BR41"/>
    <mergeCell ref="CU71:CU72"/>
    <mergeCell ref="CO54:CO57"/>
    <mergeCell ref="CP54:CP57"/>
    <mergeCell ref="CN67:CW67"/>
    <mergeCell ref="BG63:BP63"/>
    <mergeCell ref="BT22:BT23"/>
    <mergeCell ref="BS22:BS23"/>
    <mergeCell ref="BS33:BS34"/>
    <mergeCell ref="BH24:BH25"/>
    <mergeCell ref="BG24:BG25"/>
    <mergeCell ref="BK33:BK34"/>
    <mergeCell ref="BL33:BL34"/>
    <mergeCell ref="BG65:BG66"/>
    <mergeCell ref="BL59:BL60"/>
    <mergeCell ref="BR67:CA67"/>
    <mergeCell ref="BU54:BU57"/>
    <mergeCell ref="BV54:BV57"/>
    <mergeCell ref="BW40:BW41"/>
    <mergeCell ref="BS40:BS41"/>
    <mergeCell ref="BS24:BS25"/>
    <mergeCell ref="BT40:BT41"/>
    <mergeCell ref="BR39:CA39"/>
    <mergeCell ref="BX22:BX23"/>
    <mergeCell ref="BV22:BV23"/>
    <mergeCell ref="BW71:BW72"/>
    <mergeCell ref="BR71:BR72"/>
    <mergeCell ref="BU71:BU72"/>
    <mergeCell ref="BY33:BY34"/>
    <mergeCell ref="BT33:BT34"/>
    <mergeCell ref="BW59:BW60"/>
    <mergeCell ref="BU40:BU41"/>
    <mergeCell ref="BR33:BR34"/>
    <mergeCell ref="BV40:BV41"/>
    <mergeCell ref="BY59:BY60"/>
    <mergeCell ref="CC61:CL61"/>
    <mergeCell ref="BW65:BW66"/>
    <mergeCell ref="BR49:CA49"/>
    <mergeCell ref="BV59:BV60"/>
    <mergeCell ref="BS54:BS57"/>
    <mergeCell ref="BS65:BS66"/>
    <mergeCell ref="BT65:BT66"/>
    <mergeCell ref="BT59:BT60"/>
    <mergeCell ref="BS59:BS60"/>
    <mergeCell ref="CC54:CC57"/>
    <mergeCell ref="CD54:CD57"/>
    <mergeCell ref="CF59:CF60"/>
    <mergeCell ref="CF54:CF57"/>
    <mergeCell ref="CJ54:CJ57"/>
    <mergeCell ref="CC67:CL67"/>
    <mergeCell ref="BR59:BR60"/>
    <mergeCell ref="BT54:BT57"/>
    <mergeCell ref="CJ40:CJ41"/>
    <mergeCell ref="CD40:CD41"/>
    <mergeCell ref="CG40:CG41"/>
    <mergeCell ref="CJ71:CJ72"/>
    <mergeCell ref="BY65:BY66"/>
    <mergeCell ref="BR65:BR66"/>
    <mergeCell ref="CC65:CC66"/>
    <mergeCell ref="CC53:CL53"/>
    <mergeCell ref="CI54:CI57"/>
    <mergeCell ref="CE65:CE66"/>
    <mergeCell ref="CF65:CF66"/>
    <mergeCell ref="CJ59:CJ60"/>
    <mergeCell ref="CG59:CG60"/>
    <mergeCell ref="CH59:CH60"/>
    <mergeCell ref="CC63:CL63"/>
    <mergeCell ref="CC59:CC60"/>
    <mergeCell ref="CE24:CE25"/>
    <mergeCell ref="CE71:CE72"/>
    <mergeCell ref="CG71:CG72"/>
    <mergeCell ref="CH71:CH72"/>
    <mergeCell ref="CF71:CF72"/>
    <mergeCell ref="CC49:CL49"/>
    <mergeCell ref="CC24:CC25"/>
    <mergeCell ref="CF40:CF41"/>
    <mergeCell ref="CE33:CE34"/>
    <mergeCell ref="CC47:CL47"/>
    <mergeCell ref="CH65:CH66"/>
    <mergeCell ref="CD65:CD66"/>
    <mergeCell ref="CH33:CH34"/>
    <mergeCell ref="CI33:CI34"/>
    <mergeCell ref="BS71:BS72"/>
    <mergeCell ref="BT71:BT72"/>
    <mergeCell ref="BV65:BV66"/>
    <mergeCell ref="BV71:BV72"/>
    <mergeCell ref="BX54:BX57"/>
    <mergeCell ref="CP24:CP25"/>
    <mergeCell ref="CJ33:CJ34"/>
    <mergeCell ref="CP4:CT4"/>
    <mergeCell ref="CQ10:CQ11"/>
    <mergeCell ref="CR10:CR11"/>
    <mergeCell ref="CS10:CS11"/>
    <mergeCell ref="CT19:CT21"/>
    <mergeCell ref="CE10:CE11"/>
    <mergeCell ref="CN49:CW49"/>
    <mergeCell ref="CO33:CO34"/>
    <mergeCell ref="CR19:CR21"/>
    <mergeCell ref="CQ19:CQ21"/>
    <mergeCell ref="CH24:CH25"/>
    <mergeCell ref="CF22:CF23"/>
    <mergeCell ref="CD24:CD25"/>
    <mergeCell ref="CI40:CI41"/>
    <mergeCell ref="CU40:CU41"/>
    <mergeCell ref="CG19:CG21"/>
    <mergeCell ref="CH19:CH21"/>
    <mergeCell ref="CD22:CD23"/>
    <mergeCell ref="CC79:CL79"/>
    <mergeCell ref="CQ33:CQ34"/>
    <mergeCell ref="CN79:CW79"/>
    <mergeCell ref="CC75:CL75"/>
    <mergeCell ref="CC71:CC72"/>
    <mergeCell ref="CI71:CI72"/>
    <mergeCell ref="CH54:CH57"/>
    <mergeCell ref="CE54:CE57"/>
    <mergeCell ref="CG54:CG57"/>
    <mergeCell ref="CE40:CE41"/>
    <mergeCell ref="CN24:CN25"/>
    <mergeCell ref="CC39:CL39"/>
    <mergeCell ref="CN39:CW39"/>
    <mergeCell ref="CU33:CU34"/>
    <mergeCell ref="CN28:CW28"/>
    <mergeCell ref="CS33:CS34"/>
    <mergeCell ref="CQ22:CQ23"/>
    <mergeCell ref="CH22:CH23"/>
    <mergeCell ref="CG22:CG23"/>
    <mergeCell ref="CC40:CC41"/>
    <mergeCell ref="CT24:CT25"/>
    <mergeCell ref="CI22:CI23"/>
    <mergeCell ref="CJ22:CJ23"/>
    <mergeCell ref="CI65:CI66"/>
    <mergeCell ref="CD59:CD60"/>
    <mergeCell ref="CI59:CI60"/>
    <mergeCell ref="CG65:CG66"/>
    <mergeCell ref="CD71:CD72"/>
    <mergeCell ref="CJ65:CJ66"/>
    <mergeCell ref="CI24:CI25"/>
    <mergeCell ref="CE59:CE60"/>
    <mergeCell ref="CF24:CF25"/>
    <mergeCell ref="DF19:DF21"/>
    <mergeCell ref="DA22:DA23"/>
    <mergeCell ref="DB22:DB23"/>
    <mergeCell ref="DE19:DE21"/>
    <mergeCell ref="DE22:DE23"/>
    <mergeCell ref="DD22:DD23"/>
    <mergeCell ref="DB19:DB21"/>
    <mergeCell ref="CZ33:CZ34"/>
    <mergeCell ref="CY33:CY34"/>
    <mergeCell ref="DB33:DB34"/>
    <mergeCell ref="CN33:CN34"/>
    <mergeCell ref="CP33:CP34"/>
    <mergeCell ref="CJ19:CJ21"/>
    <mergeCell ref="CQ40:CQ41"/>
    <mergeCell ref="CC28:CL28"/>
    <mergeCell ref="CO40:CO41"/>
    <mergeCell ref="CO24:CO25"/>
    <mergeCell ref="CH40:CH41"/>
    <mergeCell ref="CF33:CF34"/>
    <mergeCell ref="CC33:CC34"/>
    <mergeCell ref="CD33:CD34"/>
    <mergeCell ref="CR40:CR41"/>
    <mergeCell ref="CJ24:CJ25"/>
    <mergeCell ref="CS24:CS25"/>
    <mergeCell ref="CI19:CI21"/>
    <mergeCell ref="CU24:CU25"/>
    <mergeCell ref="CT22:CT23"/>
    <mergeCell ref="CR22:CR23"/>
    <mergeCell ref="CS22:CS23"/>
    <mergeCell ref="CG24:CG25"/>
    <mergeCell ref="CG33:CG34"/>
    <mergeCell ref="CC22:CC23"/>
    <mergeCell ref="DE10:DE11"/>
    <mergeCell ref="DD10:DD11"/>
    <mergeCell ref="DC33:DC34"/>
    <mergeCell ref="CT33:CT34"/>
    <mergeCell ref="CO19:CO21"/>
    <mergeCell ref="CP19:CP21"/>
    <mergeCell ref="CU19:CU21"/>
    <mergeCell ref="CP40:CP41"/>
    <mergeCell ref="CS19:CS21"/>
    <mergeCell ref="DE40:DE41"/>
    <mergeCell ref="CZ40:CZ41"/>
    <mergeCell ref="DD33:DD34"/>
    <mergeCell ref="DF10:DF11"/>
    <mergeCell ref="DC10:DC11"/>
    <mergeCell ref="CZ10:CZ11"/>
    <mergeCell ref="DF33:DF34"/>
    <mergeCell ref="CN19:CN21"/>
    <mergeCell ref="CU22:CU23"/>
    <mergeCell ref="CP22:CP23"/>
    <mergeCell ref="CN22:CN23"/>
    <mergeCell ref="CO22:CO23"/>
    <mergeCell ref="CR24:CR25"/>
    <mergeCell ref="CY10:CY11"/>
    <mergeCell ref="CR33:CR34"/>
    <mergeCell ref="CY28:DH28"/>
    <mergeCell ref="CZ22:CZ23"/>
    <mergeCell ref="DC22:DC23"/>
    <mergeCell ref="DF22:DF23"/>
    <mergeCell ref="DF24:DF25"/>
    <mergeCell ref="DE33:DE34"/>
    <mergeCell ref="DC19:DC21"/>
    <mergeCell ref="DD19:DD21"/>
    <mergeCell ref="DF71:DF72"/>
    <mergeCell ref="CS65:CS66"/>
    <mergeCell ref="CY65:CY66"/>
    <mergeCell ref="CY61:DH61"/>
    <mergeCell ref="CY59:CY60"/>
    <mergeCell ref="CZ59:CZ60"/>
    <mergeCell ref="DA59:DA60"/>
    <mergeCell ref="DE59:DE60"/>
    <mergeCell ref="DC54:DC57"/>
    <mergeCell ref="DB54:DB57"/>
    <mergeCell ref="CN54:CN57"/>
    <mergeCell ref="DA54:DA57"/>
    <mergeCell ref="DA10:DA11"/>
    <mergeCell ref="CU10:CU11"/>
    <mergeCell ref="CY19:CY21"/>
    <mergeCell ref="CZ19:CZ21"/>
    <mergeCell ref="DA19:DA21"/>
    <mergeCell ref="CT10:CT11"/>
    <mergeCell ref="CN59:CN60"/>
    <mergeCell ref="CN40:CN41"/>
    <mergeCell ref="CN65:CN66"/>
    <mergeCell ref="CQ54:CQ57"/>
    <mergeCell ref="DB24:DB25"/>
    <mergeCell ref="DD24:DD25"/>
    <mergeCell ref="DC24:DC25"/>
    <mergeCell ref="DA24:DA25"/>
    <mergeCell ref="DE24:DE25"/>
    <mergeCell ref="CY22:CY23"/>
    <mergeCell ref="CZ24:CZ25"/>
    <mergeCell ref="CY24:CY25"/>
    <mergeCell ref="CU54:CU57"/>
    <mergeCell ref="DB10:DB11"/>
    <mergeCell ref="CY53:DH53"/>
    <mergeCell ref="DA33:DA34"/>
    <mergeCell ref="CY39:DH39"/>
    <mergeCell ref="CR54:CR57"/>
    <mergeCell ref="DA65:DA66"/>
    <mergeCell ref="CS59:CS60"/>
    <mergeCell ref="CN61:CW61"/>
    <mergeCell ref="CZ65:CZ66"/>
    <mergeCell ref="DC65:DC66"/>
    <mergeCell ref="CY54:CY57"/>
    <mergeCell ref="CY47:DH47"/>
    <mergeCell ref="CN63:CW63"/>
    <mergeCell ref="CN73:CW73"/>
    <mergeCell ref="CQ71:CQ72"/>
    <mergeCell ref="CR71:CR72"/>
    <mergeCell ref="CS71:CS72"/>
    <mergeCell ref="CN71:CN72"/>
    <mergeCell ref="CO71:CO72"/>
    <mergeCell ref="CT71:CT72"/>
    <mergeCell ref="DF54:DF57"/>
    <mergeCell ref="DE54:DE57"/>
    <mergeCell ref="DD54:DD57"/>
    <mergeCell ref="CP65:CP66"/>
    <mergeCell ref="CU59:CU60"/>
    <mergeCell ref="CR65:CR66"/>
    <mergeCell ref="CT65:CT66"/>
    <mergeCell ref="CT59:CT60"/>
    <mergeCell ref="CQ59:CQ60"/>
    <mergeCell ref="CR59:CR60"/>
    <mergeCell ref="DF59:DF60"/>
    <mergeCell ref="DD59:DD60"/>
    <mergeCell ref="DF65:DF66"/>
    <mergeCell ref="DC71:DC72"/>
    <mergeCell ref="DF40:DF41"/>
    <mergeCell ref="CY40:CY41"/>
    <mergeCell ref="CT54:CT57"/>
    <mergeCell ref="CZ54:CZ57"/>
    <mergeCell ref="DE65:DE66"/>
    <mergeCell ref="DD40:DD41"/>
    <mergeCell ref="DC59:DC60"/>
    <mergeCell ref="DE71:DE72"/>
    <mergeCell ref="CS40:CS41"/>
    <mergeCell ref="CT40:CT41"/>
    <mergeCell ref="CU65:CU66"/>
    <mergeCell ref="DA40:DA41"/>
    <mergeCell ref="CY63:DH63"/>
    <mergeCell ref="CN47:CW47"/>
    <mergeCell ref="CY49:DH49"/>
    <mergeCell ref="CY67:DH67"/>
    <mergeCell ref="CY71:CY72"/>
    <mergeCell ref="CZ71:CZ72"/>
    <mergeCell ref="DA71:DA72"/>
    <mergeCell ref="DB71:DB72"/>
    <mergeCell ref="CP59:CP60"/>
    <mergeCell ref="CQ65:CQ66"/>
    <mergeCell ref="DD65:DD66"/>
    <mergeCell ref="DB65:DB66"/>
    <mergeCell ref="DB59:DB60"/>
    <mergeCell ref="CS54:CS57"/>
    <mergeCell ref="CO59:CO60"/>
    <mergeCell ref="CO65:CO66"/>
    <mergeCell ref="DC40:DC41"/>
    <mergeCell ref="DB40:DB41"/>
    <mergeCell ref="CN53:CW53"/>
  </mergeCells>
  <phoneticPr fontId="6" type="noConversion"/>
  <pageMargins left="0.21" right="0.17" top="0.31" bottom="0.23" header="0.21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90"/>
  <sheetViews>
    <sheetView topLeftCell="A2" zoomScale="70" zoomScaleNormal="70" workbookViewId="0">
      <pane xSplit="4" ySplit="4" topLeftCell="E6" activePane="bottomRight" state="frozen"/>
      <selection activeCell="A2" sqref="A2"/>
      <selection pane="topRight" activeCell="E2" sqref="E2"/>
      <selection pane="bottomLeft" activeCell="A6" sqref="A6"/>
      <selection pane="bottomRight" activeCell="EN42" sqref="EN42"/>
    </sheetView>
  </sheetViews>
  <sheetFormatPr defaultRowHeight="15" x14ac:dyDescent="0.25"/>
  <cols>
    <col min="1" max="1" width="14.7109375" style="221" customWidth="1"/>
    <col min="2" max="2" width="10.85546875" style="221" customWidth="1"/>
    <col min="3" max="3" width="11.85546875" style="342" customWidth="1"/>
    <col min="4" max="4" width="11.7109375" style="237" customWidth="1"/>
    <col min="5" max="5" width="10.42578125" style="237" customWidth="1"/>
    <col min="6" max="6" width="9.7109375" style="237" customWidth="1"/>
    <col min="7" max="8" width="10.5703125" style="237" customWidth="1"/>
    <col min="9" max="9" width="10.42578125" style="237" customWidth="1"/>
    <col min="10" max="10" width="10.28515625" style="237" customWidth="1"/>
    <col min="11" max="11" width="11.7109375" style="221" customWidth="1"/>
    <col min="12" max="12" width="7.7109375" style="222" customWidth="1"/>
    <col min="13" max="13" width="8.85546875" style="222" customWidth="1"/>
    <col min="14" max="14" width="11.7109375" style="222" customWidth="1"/>
    <col min="15" max="15" width="12.85546875" style="221" customWidth="1"/>
    <col min="16" max="22" width="12.140625" style="237" customWidth="1"/>
    <col min="23" max="23" width="15.28515625" style="221" customWidth="1"/>
    <col min="24" max="24" width="10.85546875" style="222" customWidth="1"/>
    <col min="25" max="25" width="6.7109375" style="222" hidden="1" customWidth="1"/>
    <col min="26" max="26" width="13.28515625" style="221" hidden="1" customWidth="1"/>
    <col min="27" max="33" width="12.140625" style="237" hidden="1" customWidth="1"/>
    <col min="34" max="34" width="18.140625" style="221" hidden="1" customWidth="1"/>
    <col min="35" max="35" width="15.28515625" style="222" hidden="1" customWidth="1"/>
    <col min="36" max="36" width="4.7109375" style="222" hidden="1" customWidth="1"/>
    <col min="37" max="37" width="15" style="221" hidden="1" customWidth="1"/>
    <col min="38" max="44" width="12.140625" style="237" hidden="1" customWidth="1"/>
    <col min="45" max="45" width="18.140625" style="221" hidden="1" customWidth="1"/>
    <col min="46" max="46" width="15.28515625" style="222" hidden="1" customWidth="1"/>
    <col min="47" max="47" width="4.7109375" style="222" hidden="1" customWidth="1"/>
    <col min="48" max="48" width="14.7109375" style="221" hidden="1" customWidth="1"/>
    <col min="49" max="53" width="12.5703125" style="237" hidden="1" customWidth="1"/>
    <col min="54" max="54" width="12.140625" style="237" hidden="1" customWidth="1"/>
    <col min="55" max="55" width="10.85546875" style="237" hidden="1" customWidth="1"/>
    <col min="56" max="56" width="12.5703125" style="221" hidden="1" customWidth="1"/>
    <col min="57" max="57" width="12.5703125" style="222" hidden="1" customWidth="1"/>
    <col min="58" max="58" width="10.7109375" style="222" hidden="1" customWidth="1"/>
    <col min="59" max="59" width="12.5703125" style="221" hidden="1" customWidth="1"/>
    <col min="60" max="64" width="12.5703125" style="237" hidden="1" customWidth="1"/>
    <col min="65" max="65" width="12.140625" style="237" hidden="1" customWidth="1"/>
    <col min="66" max="66" width="11.140625" style="237" hidden="1" customWidth="1"/>
    <col min="67" max="67" width="12.5703125" style="221" hidden="1" customWidth="1"/>
    <col min="68" max="68" width="12.5703125" style="222" hidden="1" customWidth="1"/>
    <col min="69" max="69" width="10.7109375" style="222" hidden="1" customWidth="1"/>
    <col min="70" max="70" width="12.5703125" style="221" hidden="1" customWidth="1"/>
    <col min="71" max="75" width="12.5703125" style="237" hidden="1" customWidth="1"/>
    <col min="76" max="76" width="12.140625" style="237" hidden="1" customWidth="1"/>
    <col min="77" max="77" width="12.5703125" style="237" hidden="1" customWidth="1"/>
    <col min="78" max="78" width="12.5703125" style="221" hidden="1" customWidth="1"/>
    <col min="79" max="79" width="12.5703125" style="222" hidden="1" customWidth="1"/>
    <col min="80" max="80" width="8.7109375" style="222" hidden="1" customWidth="1"/>
    <col min="81" max="81" width="12.5703125" style="221" hidden="1" customWidth="1"/>
    <col min="82" max="86" width="12.5703125" style="237" hidden="1" customWidth="1"/>
    <col min="87" max="87" width="12.140625" style="237" hidden="1" customWidth="1"/>
    <col min="88" max="88" width="12.5703125" style="237" hidden="1" customWidth="1"/>
    <col min="89" max="89" width="12.5703125" style="221" hidden="1" customWidth="1"/>
    <col min="90" max="90" width="12.5703125" style="222" hidden="1" customWidth="1"/>
    <col min="91" max="91" width="8.7109375" style="222" hidden="1" customWidth="1"/>
    <col min="92" max="92" width="12.5703125" style="221" hidden="1" customWidth="1"/>
    <col min="93" max="97" width="12.5703125" style="237" hidden="1" customWidth="1"/>
    <col min="98" max="98" width="12.140625" style="237" hidden="1" customWidth="1"/>
    <col min="99" max="99" width="11.42578125" style="237" hidden="1" customWidth="1"/>
    <col min="100" max="100" width="12.5703125" style="221" hidden="1" customWidth="1"/>
    <col min="101" max="101" width="12.5703125" style="222" hidden="1" customWidth="1"/>
    <col min="102" max="102" width="8.7109375" style="222" hidden="1" customWidth="1"/>
    <col min="103" max="103" width="12.5703125" style="551" hidden="1" customWidth="1"/>
    <col min="104" max="108" width="12.5703125" style="237" hidden="1" customWidth="1"/>
    <col min="109" max="109" width="12.140625" style="237" hidden="1" customWidth="1"/>
    <col min="110" max="110" width="11.85546875" style="237" hidden="1" customWidth="1"/>
    <col min="111" max="111" width="12.5703125" style="221" hidden="1" customWidth="1"/>
    <col min="112" max="112" width="12.5703125" style="222" hidden="1" customWidth="1"/>
    <col min="113" max="114" width="15.28515625" style="222" hidden="1" customWidth="1"/>
    <col min="115" max="116" width="0" style="221" hidden="1" customWidth="1"/>
    <col min="117" max="117" width="16.28515625" style="221" hidden="1" customWidth="1"/>
    <col min="118" max="118" width="13.42578125" style="221" hidden="1" customWidth="1"/>
    <col min="119" max="119" width="16" style="221" hidden="1" customWidth="1"/>
    <col min="120" max="124" width="0" style="221" hidden="1" customWidth="1"/>
    <col min="125" max="125" width="17.28515625" style="221" hidden="1" customWidth="1"/>
    <col min="126" max="127" width="11.85546875" style="221" hidden="1" customWidth="1"/>
    <col min="128" max="128" width="12.140625" style="221" hidden="1" customWidth="1"/>
    <col min="129" max="129" width="11.7109375" style="221" hidden="1" customWidth="1"/>
    <col min="130" max="130" width="0" style="221" hidden="1" customWidth="1"/>
    <col min="131" max="131" width="12.7109375" style="221" hidden="1" customWidth="1"/>
    <col min="132" max="132" width="12.42578125" style="221" hidden="1" customWidth="1"/>
    <col min="133" max="133" width="11" style="221" hidden="1" customWidth="1"/>
    <col min="134" max="134" width="13.28515625" style="221" hidden="1" customWidth="1"/>
    <col min="135" max="136" width="12.5703125" style="221" hidden="1" customWidth="1"/>
    <col min="137" max="137" width="11.28515625" style="221" hidden="1" customWidth="1"/>
    <col min="138" max="138" width="0" style="221" hidden="1" customWidth="1"/>
    <col min="139" max="139" width="10.28515625" style="221" hidden="1" customWidth="1"/>
    <col min="140" max="140" width="12.28515625" style="221" hidden="1" customWidth="1"/>
    <col min="141" max="141" width="17.28515625" style="221" hidden="1" customWidth="1"/>
    <col min="142" max="16384" width="9.140625" style="221"/>
  </cols>
  <sheetData>
    <row r="1" spans="1:141" ht="25.5" customHeight="1" thickBot="1" x14ac:dyDescent="0.4">
      <c r="A1" s="1095" t="s">
        <v>255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7"/>
      <c r="N1" s="263"/>
      <c r="O1" s="263"/>
      <c r="P1" s="473"/>
      <c r="Q1" s="473"/>
      <c r="R1" s="473"/>
      <c r="S1" s="473"/>
      <c r="T1" s="473"/>
      <c r="U1" s="473"/>
      <c r="V1" s="473"/>
      <c r="W1" s="263"/>
      <c r="X1" s="263"/>
      <c r="Y1" s="263"/>
      <c r="Z1" s="263"/>
      <c r="AA1" s="473"/>
      <c r="AB1" s="473"/>
      <c r="AC1" s="473"/>
      <c r="AD1" s="473"/>
      <c r="AE1" s="473"/>
      <c r="AF1" s="473"/>
      <c r="AG1" s="473"/>
      <c r="AH1" s="263"/>
      <c r="AI1" s="263"/>
      <c r="AJ1" s="263"/>
      <c r="AK1" s="263"/>
      <c r="AL1" s="473"/>
      <c r="AM1" s="473"/>
      <c r="AN1" s="473"/>
      <c r="AO1" s="473"/>
      <c r="AP1" s="473"/>
      <c r="AQ1" s="473"/>
      <c r="AR1" s="473"/>
      <c r="AS1" s="263"/>
      <c r="AT1" s="263"/>
      <c r="AU1" s="263"/>
      <c r="AV1" s="263"/>
      <c r="AW1" s="473"/>
      <c r="AX1" s="473"/>
      <c r="AY1" s="473"/>
      <c r="AZ1" s="473"/>
      <c r="BA1" s="473"/>
      <c r="BB1" s="473"/>
      <c r="BC1" s="473"/>
      <c r="BD1" s="263"/>
      <c r="BE1" s="263"/>
      <c r="BF1" s="263"/>
      <c r="BG1" s="263"/>
      <c r="BH1" s="473"/>
      <c r="BI1" s="473"/>
      <c r="BJ1" s="473"/>
      <c r="BK1" s="473"/>
      <c r="BL1" s="473"/>
      <c r="BM1" s="473"/>
      <c r="BN1" s="473"/>
      <c r="BO1" s="263"/>
      <c r="BP1" s="263"/>
      <c r="BQ1" s="263"/>
      <c r="BR1" s="263"/>
      <c r="BS1" s="473"/>
      <c r="BT1" s="473"/>
      <c r="BU1" s="473"/>
      <c r="BV1" s="473"/>
      <c r="BW1" s="473"/>
      <c r="BX1" s="473"/>
      <c r="BY1" s="473"/>
      <c r="BZ1" s="263"/>
      <c r="CA1" s="263"/>
      <c r="CB1" s="263"/>
      <c r="CC1" s="263"/>
      <c r="CD1" s="473"/>
      <c r="CE1" s="473"/>
      <c r="CF1" s="473"/>
      <c r="CG1" s="473"/>
      <c r="CH1" s="473"/>
      <c r="CI1" s="473"/>
      <c r="CJ1" s="473"/>
      <c r="CK1" s="263"/>
      <c r="CL1" s="263"/>
      <c r="CM1" s="263"/>
      <c r="CN1" s="263"/>
      <c r="CO1" s="473"/>
      <c r="CP1" s="473"/>
      <c r="CQ1" s="473"/>
      <c r="CR1" s="473"/>
      <c r="CS1" s="473"/>
      <c r="CT1" s="473"/>
      <c r="CU1" s="473"/>
      <c r="CV1" s="263"/>
      <c r="CW1" s="263"/>
      <c r="CX1" s="263"/>
      <c r="CY1" s="474"/>
      <c r="CZ1" s="473"/>
      <c r="DA1" s="473"/>
      <c r="DB1" s="473"/>
      <c r="DC1" s="473"/>
      <c r="DD1" s="473"/>
      <c r="DE1" s="473"/>
      <c r="DF1" s="473"/>
      <c r="DG1" s="263"/>
      <c r="DH1" s="263"/>
      <c r="DI1" s="263"/>
      <c r="DJ1" s="263"/>
      <c r="DL1" s="475" t="s">
        <v>126</v>
      </c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476"/>
    </row>
    <row r="2" spans="1:141" ht="37.5" customHeight="1" thickBot="1" x14ac:dyDescent="0.4">
      <c r="A2" s="934" t="s">
        <v>122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6"/>
      <c r="N2" s="477"/>
      <c r="O2" s="478"/>
      <c r="P2" s="1044" t="s">
        <v>479</v>
      </c>
      <c r="Q2" s="1044"/>
      <c r="R2" s="1044"/>
      <c r="S2" s="1044"/>
      <c r="T2" s="1044"/>
      <c r="U2" s="1044"/>
      <c r="V2" s="1044"/>
      <c r="W2" s="1044"/>
      <c r="X2" s="1045"/>
      <c r="Y2" s="477"/>
      <c r="Z2" s="478"/>
      <c r="AA2" s="1044" t="s">
        <v>37</v>
      </c>
      <c r="AB2" s="1044"/>
      <c r="AC2" s="1044"/>
      <c r="AD2" s="1044"/>
      <c r="AE2" s="1044"/>
      <c r="AF2" s="1044"/>
      <c r="AG2" s="1044"/>
      <c r="AH2" s="1044"/>
      <c r="AI2" s="1045"/>
      <c r="AJ2" s="477"/>
      <c r="AK2" s="478"/>
      <c r="AL2" s="1044" t="s">
        <v>38</v>
      </c>
      <c r="AM2" s="1044"/>
      <c r="AN2" s="1044"/>
      <c r="AO2" s="1044"/>
      <c r="AP2" s="1044"/>
      <c r="AQ2" s="1044"/>
      <c r="AR2" s="1044"/>
      <c r="AS2" s="1044"/>
      <c r="AT2" s="1045"/>
      <c r="AU2" s="477"/>
      <c r="AV2" s="478"/>
      <c r="AW2" s="1044" t="s">
        <v>39</v>
      </c>
      <c r="AX2" s="1044"/>
      <c r="AY2" s="1044"/>
      <c r="AZ2" s="1044"/>
      <c r="BA2" s="1044"/>
      <c r="BB2" s="1044"/>
      <c r="BC2" s="1044"/>
      <c r="BD2" s="1044"/>
      <c r="BE2" s="1045"/>
      <c r="BF2" s="477"/>
      <c r="BG2" s="478"/>
      <c r="BH2" s="1044" t="s">
        <v>40</v>
      </c>
      <c r="BI2" s="1044"/>
      <c r="BJ2" s="1044"/>
      <c r="BK2" s="1044"/>
      <c r="BL2" s="1044"/>
      <c r="BM2" s="1044"/>
      <c r="BN2" s="1044"/>
      <c r="BO2" s="1044"/>
      <c r="BP2" s="1045"/>
      <c r="BQ2" s="477"/>
      <c r="BR2" s="478"/>
      <c r="BS2" s="1044" t="s">
        <v>41</v>
      </c>
      <c r="BT2" s="1044"/>
      <c r="BU2" s="1044"/>
      <c r="BV2" s="1044"/>
      <c r="BW2" s="1044"/>
      <c r="BX2" s="1044"/>
      <c r="BY2" s="1044"/>
      <c r="BZ2" s="1044"/>
      <c r="CA2" s="1045"/>
      <c r="CB2" s="477"/>
      <c r="CC2" s="478"/>
      <c r="CD2" s="1044" t="s">
        <v>42</v>
      </c>
      <c r="CE2" s="1044"/>
      <c r="CF2" s="1044"/>
      <c r="CG2" s="1044"/>
      <c r="CH2" s="1044"/>
      <c r="CI2" s="1044"/>
      <c r="CJ2" s="1044"/>
      <c r="CK2" s="1044"/>
      <c r="CL2" s="1045"/>
      <c r="CM2" s="477"/>
      <c r="CN2" s="478"/>
      <c r="CO2" s="1044" t="s">
        <v>43</v>
      </c>
      <c r="CP2" s="1044"/>
      <c r="CQ2" s="1044"/>
      <c r="CR2" s="1044"/>
      <c r="CS2" s="1044"/>
      <c r="CT2" s="1044"/>
      <c r="CU2" s="1044"/>
      <c r="CV2" s="1044"/>
      <c r="CW2" s="1045"/>
      <c r="CX2" s="477"/>
      <c r="CY2" s="479"/>
      <c r="CZ2" s="1044" t="s">
        <v>44</v>
      </c>
      <c r="DA2" s="1044"/>
      <c r="DB2" s="1044"/>
      <c r="DC2" s="1044"/>
      <c r="DD2" s="1044"/>
      <c r="DE2" s="1044"/>
      <c r="DF2" s="1044"/>
      <c r="DG2" s="1044"/>
      <c r="DH2" s="1045"/>
      <c r="DI2" s="477"/>
      <c r="DJ2" s="477"/>
      <c r="DL2" s="480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481"/>
    </row>
    <row r="3" spans="1:141" s="269" customFormat="1" ht="36" customHeight="1" thickBot="1" x14ac:dyDescent="0.3">
      <c r="A3" s="939" t="s">
        <v>621</v>
      </c>
      <c r="B3" s="940"/>
      <c r="C3" s="940"/>
      <c r="D3" s="940"/>
      <c r="E3" s="941"/>
      <c r="F3" s="941"/>
      <c r="G3" s="941"/>
      <c r="H3" s="941"/>
      <c r="I3" s="941"/>
      <c r="J3" s="941"/>
      <c r="K3" s="941"/>
      <c r="L3" s="941"/>
      <c r="M3" s="942"/>
      <c r="N3" s="278"/>
      <c r="O3" s="482"/>
      <c r="P3" s="1046" t="s">
        <v>577</v>
      </c>
      <c r="Q3" s="1047"/>
      <c r="R3" s="1047"/>
      <c r="S3" s="1047"/>
      <c r="T3" s="1047"/>
      <c r="U3" s="1047"/>
      <c r="V3" s="1047"/>
      <c r="W3" s="1047"/>
      <c r="X3" s="1048"/>
      <c r="Y3" s="278"/>
      <c r="Z3" s="482"/>
      <c r="AA3" s="1046" t="s">
        <v>0</v>
      </c>
      <c r="AB3" s="1047"/>
      <c r="AC3" s="1047"/>
      <c r="AD3" s="1047"/>
      <c r="AE3" s="1047"/>
      <c r="AF3" s="1047"/>
      <c r="AG3" s="1047"/>
      <c r="AH3" s="1047"/>
      <c r="AI3" s="1048"/>
      <c r="AJ3" s="278"/>
      <c r="AK3" s="482"/>
      <c r="AL3" s="1046" t="s">
        <v>1</v>
      </c>
      <c r="AM3" s="1047"/>
      <c r="AN3" s="1047"/>
      <c r="AO3" s="1047"/>
      <c r="AP3" s="1047"/>
      <c r="AQ3" s="1047"/>
      <c r="AR3" s="1047"/>
      <c r="AS3" s="1047"/>
      <c r="AT3" s="1048"/>
      <c r="AU3" s="278"/>
      <c r="AV3" s="482"/>
      <c r="AW3" s="1046" t="s">
        <v>737</v>
      </c>
      <c r="AX3" s="1047"/>
      <c r="AY3" s="1047"/>
      <c r="AZ3" s="1047"/>
      <c r="BA3" s="1047"/>
      <c r="BB3" s="1047"/>
      <c r="BC3" s="1047"/>
      <c r="BD3" s="1047"/>
      <c r="BE3" s="1048"/>
      <c r="BF3" s="278"/>
      <c r="BG3" s="482"/>
      <c r="BH3" s="1046" t="s">
        <v>738</v>
      </c>
      <c r="BI3" s="1047"/>
      <c r="BJ3" s="1047"/>
      <c r="BK3" s="1047"/>
      <c r="BL3" s="1047"/>
      <c r="BM3" s="1047"/>
      <c r="BN3" s="1047"/>
      <c r="BO3" s="1047"/>
      <c r="BP3" s="1048"/>
      <c r="BQ3" s="278"/>
      <c r="BR3" s="482"/>
      <c r="BS3" s="1046" t="s">
        <v>739</v>
      </c>
      <c r="BT3" s="1047"/>
      <c r="BU3" s="1047"/>
      <c r="BV3" s="1047"/>
      <c r="BW3" s="1047"/>
      <c r="BX3" s="1047"/>
      <c r="BY3" s="1047"/>
      <c r="BZ3" s="1047"/>
      <c r="CA3" s="1048"/>
      <c r="CB3" s="278"/>
      <c r="CC3" s="482"/>
      <c r="CD3" s="1046" t="s">
        <v>740</v>
      </c>
      <c r="CE3" s="1047"/>
      <c r="CF3" s="1047"/>
      <c r="CG3" s="1047"/>
      <c r="CH3" s="1047"/>
      <c r="CI3" s="1047"/>
      <c r="CJ3" s="1047"/>
      <c r="CK3" s="1047"/>
      <c r="CL3" s="1048"/>
      <c r="CM3" s="278"/>
      <c r="CN3" s="482"/>
      <c r="CO3" s="1046" t="s">
        <v>741</v>
      </c>
      <c r="CP3" s="1047"/>
      <c r="CQ3" s="1047"/>
      <c r="CR3" s="1047"/>
      <c r="CS3" s="1047"/>
      <c r="CT3" s="1047"/>
      <c r="CU3" s="1047"/>
      <c r="CV3" s="1047"/>
      <c r="CW3" s="1048"/>
      <c r="CX3" s="278"/>
      <c r="CY3" s="483"/>
      <c r="CZ3" s="1046" t="s">
        <v>742</v>
      </c>
      <c r="DA3" s="1047"/>
      <c r="DB3" s="1047"/>
      <c r="DC3" s="1047"/>
      <c r="DD3" s="1047"/>
      <c r="DE3" s="1047"/>
      <c r="DF3" s="1047"/>
      <c r="DG3" s="1047"/>
      <c r="DH3" s="1048"/>
      <c r="DI3" s="278"/>
      <c r="DJ3" s="278"/>
      <c r="DL3" s="484"/>
      <c r="DM3" s="485"/>
      <c r="DN3" s="485"/>
      <c r="DO3" s="485"/>
      <c r="DP3" s="485"/>
      <c r="DQ3" s="485"/>
      <c r="DR3" s="485"/>
      <c r="DS3" s="485"/>
      <c r="DT3" s="485"/>
      <c r="DU3" s="485"/>
      <c r="DV3" s="485"/>
      <c r="DW3" s="866" t="s">
        <v>190</v>
      </c>
      <c r="DX3" s="1086" t="s">
        <v>191</v>
      </c>
      <c r="DY3" s="1087"/>
      <c r="DZ3" s="1087"/>
      <c r="EA3" s="1087"/>
      <c r="EB3" s="1088"/>
      <c r="EC3" s="866" t="s">
        <v>192</v>
      </c>
      <c r="ED3" s="485"/>
      <c r="EE3" s="866" t="s">
        <v>190</v>
      </c>
      <c r="EF3" s="1086" t="s">
        <v>191</v>
      </c>
      <c r="EG3" s="1087"/>
      <c r="EH3" s="1087"/>
      <c r="EI3" s="1087"/>
      <c r="EJ3" s="1088"/>
      <c r="EK3" s="1084" t="s">
        <v>192</v>
      </c>
    </row>
    <row r="4" spans="1:141" s="269" customFormat="1" ht="24.75" customHeight="1" thickBot="1" x14ac:dyDescent="0.3">
      <c r="A4" s="937" t="s">
        <v>152</v>
      </c>
      <c r="B4" s="956" t="s">
        <v>686</v>
      </c>
      <c r="C4" s="1101" t="s">
        <v>575</v>
      </c>
      <c r="D4" s="1098" t="s">
        <v>576</v>
      </c>
      <c r="E4" s="1099" t="s">
        <v>4</v>
      </c>
      <c r="F4" s="1100"/>
      <c r="G4" s="1100"/>
      <c r="H4" s="1100"/>
      <c r="I4" s="1100"/>
      <c r="J4" s="1103" t="s">
        <v>5</v>
      </c>
      <c r="K4" s="937" t="s">
        <v>153</v>
      </c>
      <c r="L4" s="944" t="s">
        <v>914</v>
      </c>
      <c r="M4" s="948" t="s">
        <v>915</v>
      </c>
      <c r="N4" s="278"/>
      <c r="O4" s="1067" t="s">
        <v>433</v>
      </c>
      <c r="P4" s="1051" t="s">
        <v>453</v>
      </c>
      <c r="Q4" s="1055" t="s">
        <v>4</v>
      </c>
      <c r="R4" s="1056"/>
      <c r="S4" s="1056"/>
      <c r="T4" s="1056"/>
      <c r="U4" s="1056"/>
      <c r="V4" s="1053" t="s">
        <v>5</v>
      </c>
      <c r="W4" s="906" t="s">
        <v>153</v>
      </c>
      <c r="X4" s="904" t="s">
        <v>915</v>
      </c>
      <c r="Y4" s="278"/>
      <c r="Z4" s="1067" t="s">
        <v>434</v>
      </c>
      <c r="AA4" s="1051" t="s">
        <v>445</v>
      </c>
      <c r="AB4" s="1055" t="s">
        <v>4</v>
      </c>
      <c r="AC4" s="1056"/>
      <c r="AD4" s="1056"/>
      <c r="AE4" s="1056"/>
      <c r="AF4" s="1056"/>
      <c r="AG4" s="1053" t="s">
        <v>5</v>
      </c>
      <c r="AH4" s="906" t="s">
        <v>153</v>
      </c>
      <c r="AI4" s="904" t="s">
        <v>915</v>
      </c>
      <c r="AJ4" s="278"/>
      <c r="AK4" s="1067" t="s">
        <v>436</v>
      </c>
      <c r="AL4" s="1051" t="s">
        <v>454</v>
      </c>
      <c r="AM4" s="1055" t="s">
        <v>4</v>
      </c>
      <c r="AN4" s="1056"/>
      <c r="AO4" s="1056"/>
      <c r="AP4" s="1056"/>
      <c r="AQ4" s="1056"/>
      <c r="AR4" s="1053" t="s">
        <v>5</v>
      </c>
      <c r="AS4" s="906" t="s">
        <v>153</v>
      </c>
      <c r="AT4" s="904" t="s">
        <v>915</v>
      </c>
      <c r="AU4" s="278"/>
      <c r="AV4" s="1067" t="s">
        <v>438</v>
      </c>
      <c r="AW4" s="1051" t="s">
        <v>447</v>
      </c>
      <c r="AX4" s="1055" t="s">
        <v>4</v>
      </c>
      <c r="AY4" s="1056"/>
      <c r="AZ4" s="1056"/>
      <c r="BA4" s="1056"/>
      <c r="BB4" s="1056"/>
      <c r="BC4" s="1053" t="s">
        <v>5</v>
      </c>
      <c r="BD4" s="906" t="s">
        <v>153</v>
      </c>
      <c r="BE4" s="904" t="s">
        <v>915</v>
      </c>
      <c r="BF4" s="278"/>
      <c r="BG4" s="1067" t="s">
        <v>439</v>
      </c>
      <c r="BH4" s="1051" t="s">
        <v>448</v>
      </c>
      <c r="BI4" s="1055" t="s">
        <v>4</v>
      </c>
      <c r="BJ4" s="1056"/>
      <c r="BK4" s="1056"/>
      <c r="BL4" s="1056"/>
      <c r="BM4" s="1056"/>
      <c r="BN4" s="1053" t="s">
        <v>5</v>
      </c>
      <c r="BO4" s="906" t="s">
        <v>153</v>
      </c>
      <c r="BP4" s="904" t="s">
        <v>915</v>
      </c>
      <c r="BQ4" s="278"/>
      <c r="BR4" s="1067" t="s">
        <v>440</v>
      </c>
      <c r="BS4" s="1051" t="s">
        <v>449</v>
      </c>
      <c r="BT4" s="1055" t="s">
        <v>4</v>
      </c>
      <c r="BU4" s="1056"/>
      <c r="BV4" s="1056"/>
      <c r="BW4" s="1056"/>
      <c r="BX4" s="1056"/>
      <c r="BY4" s="1053" t="s">
        <v>5</v>
      </c>
      <c r="BZ4" s="906" t="s">
        <v>153</v>
      </c>
      <c r="CA4" s="904" t="s">
        <v>915</v>
      </c>
      <c r="CB4" s="278"/>
      <c r="CC4" s="1067" t="s">
        <v>441</v>
      </c>
      <c r="CD4" s="1051" t="s">
        <v>450</v>
      </c>
      <c r="CE4" s="1055" t="s">
        <v>4</v>
      </c>
      <c r="CF4" s="1056"/>
      <c r="CG4" s="1056"/>
      <c r="CH4" s="1056"/>
      <c r="CI4" s="1056"/>
      <c r="CJ4" s="1053" t="s">
        <v>5</v>
      </c>
      <c r="CK4" s="906" t="s">
        <v>153</v>
      </c>
      <c r="CL4" s="904" t="s">
        <v>915</v>
      </c>
      <c r="CM4" s="278"/>
      <c r="CN4" s="1067" t="s">
        <v>442</v>
      </c>
      <c r="CO4" s="1051" t="s">
        <v>451</v>
      </c>
      <c r="CP4" s="1055" t="s">
        <v>4</v>
      </c>
      <c r="CQ4" s="1056"/>
      <c r="CR4" s="1056"/>
      <c r="CS4" s="1056"/>
      <c r="CT4" s="1056"/>
      <c r="CU4" s="1053" t="s">
        <v>5</v>
      </c>
      <c r="CV4" s="906" t="s">
        <v>153</v>
      </c>
      <c r="CW4" s="904" t="s">
        <v>915</v>
      </c>
      <c r="CX4" s="278"/>
      <c r="CY4" s="888" t="s">
        <v>443</v>
      </c>
      <c r="CZ4" s="1051" t="s">
        <v>452</v>
      </c>
      <c r="DA4" s="1055" t="s">
        <v>4</v>
      </c>
      <c r="DB4" s="1056"/>
      <c r="DC4" s="1056"/>
      <c r="DD4" s="1056"/>
      <c r="DE4" s="1056"/>
      <c r="DF4" s="1053" t="s">
        <v>5</v>
      </c>
      <c r="DG4" s="906" t="s">
        <v>153</v>
      </c>
      <c r="DH4" s="904" t="s">
        <v>915</v>
      </c>
      <c r="DI4" s="278"/>
      <c r="DJ4" s="278"/>
      <c r="DL4" s="484"/>
      <c r="DM4" s="485"/>
      <c r="DN4" s="485"/>
      <c r="DO4" s="485"/>
      <c r="DP4" s="485"/>
      <c r="DQ4" s="485"/>
      <c r="DR4" s="485"/>
      <c r="DS4" s="485"/>
      <c r="DT4" s="485"/>
      <c r="DU4" s="485"/>
      <c r="DV4" s="485"/>
      <c r="DW4" s="867"/>
      <c r="DX4" s="486"/>
      <c r="DY4" s="487"/>
      <c r="DZ4" s="487"/>
      <c r="EA4" s="487"/>
      <c r="EB4" s="487"/>
      <c r="EC4" s="867"/>
      <c r="ED4" s="485"/>
      <c r="EE4" s="867"/>
      <c r="EF4" s="488"/>
      <c r="EG4" s="489"/>
      <c r="EH4" s="489"/>
      <c r="EI4" s="489"/>
      <c r="EJ4" s="489"/>
      <c r="EK4" s="1085"/>
    </row>
    <row r="5" spans="1:141" s="269" customFormat="1" ht="53.25" customHeight="1" thickBot="1" x14ac:dyDescent="0.3">
      <c r="A5" s="907"/>
      <c r="B5" s="957"/>
      <c r="C5" s="1102"/>
      <c r="D5" s="1052"/>
      <c r="E5" s="490" t="s">
        <v>193</v>
      </c>
      <c r="F5" s="491" t="s">
        <v>194</v>
      </c>
      <c r="G5" s="491" t="s">
        <v>195</v>
      </c>
      <c r="H5" s="491" t="s">
        <v>911</v>
      </c>
      <c r="I5" s="491" t="s">
        <v>82</v>
      </c>
      <c r="J5" s="1054"/>
      <c r="K5" s="943"/>
      <c r="L5" s="945"/>
      <c r="M5" s="949"/>
      <c r="N5" s="278"/>
      <c r="O5" s="1068"/>
      <c r="P5" s="1052"/>
      <c r="Q5" s="490" t="s">
        <v>193</v>
      </c>
      <c r="R5" s="491" t="s">
        <v>194</v>
      </c>
      <c r="S5" s="491" t="s">
        <v>195</v>
      </c>
      <c r="T5" s="491" t="s">
        <v>911</v>
      </c>
      <c r="U5" s="491" t="s">
        <v>82</v>
      </c>
      <c r="V5" s="1054"/>
      <c r="W5" s="943"/>
      <c r="X5" s="949"/>
      <c r="Y5" s="278"/>
      <c r="Z5" s="1068"/>
      <c r="AA5" s="1052"/>
      <c r="AB5" s="490" t="s">
        <v>193</v>
      </c>
      <c r="AC5" s="491" t="s">
        <v>194</v>
      </c>
      <c r="AD5" s="491" t="s">
        <v>195</v>
      </c>
      <c r="AE5" s="491" t="s">
        <v>911</v>
      </c>
      <c r="AF5" s="491" t="s">
        <v>82</v>
      </c>
      <c r="AG5" s="1054"/>
      <c r="AH5" s="943"/>
      <c r="AI5" s="949"/>
      <c r="AJ5" s="278"/>
      <c r="AK5" s="1068"/>
      <c r="AL5" s="1052"/>
      <c r="AM5" s="490" t="s">
        <v>193</v>
      </c>
      <c r="AN5" s="491" t="s">
        <v>194</v>
      </c>
      <c r="AO5" s="491" t="s">
        <v>195</v>
      </c>
      <c r="AP5" s="491" t="s">
        <v>911</v>
      </c>
      <c r="AQ5" s="491" t="s">
        <v>82</v>
      </c>
      <c r="AR5" s="1054"/>
      <c r="AS5" s="943"/>
      <c r="AT5" s="949"/>
      <c r="AU5" s="278"/>
      <c r="AV5" s="1068"/>
      <c r="AW5" s="1052"/>
      <c r="AX5" s="490" t="s">
        <v>193</v>
      </c>
      <c r="AY5" s="491" t="s">
        <v>194</v>
      </c>
      <c r="AZ5" s="491" t="s">
        <v>195</v>
      </c>
      <c r="BA5" s="491" t="s">
        <v>911</v>
      </c>
      <c r="BB5" s="491" t="s">
        <v>82</v>
      </c>
      <c r="BC5" s="1054"/>
      <c r="BD5" s="943"/>
      <c r="BE5" s="949"/>
      <c r="BF5" s="278"/>
      <c r="BG5" s="1068"/>
      <c r="BH5" s="1052"/>
      <c r="BI5" s="490" t="s">
        <v>193</v>
      </c>
      <c r="BJ5" s="491" t="s">
        <v>194</v>
      </c>
      <c r="BK5" s="491" t="s">
        <v>195</v>
      </c>
      <c r="BL5" s="491" t="s">
        <v>911</v>
      </c>
      <c r="BM5" s="491" t="s">
        <v>82</v>
      </c>
      <c r="BN5" s="1054"/>
      <c r="BO5" s="943"/>
      <c r="BP5" s="949"/>
      <c r="BQ5" s="278"/>
      <c r="BR5" s="1068"/>
      <c r="BS5" s="1052"/>
      <c r="BT5" s="490" t="s">
        <v>193</v>
      </c>
      <c r="BU5" s="491" t="s">
        <v>194</v>
      </c>
      <c r="BV5" s="491" t="s">
        <v>195</v>
      </c>
      <c r="BW5" s="491" t="s">
        <v>911</v>
      </c>
      <c r="BX5" s="491" t="s">
        <v>82</v>
      </c>
      <c r="BY5" s="1054"/>
      <c r="BZ5" s="943"/>
      <c r="CA5" s="949"/>
      <c r="CB5" s="278"/>
      <c r="CC5" s="1068"/>
      <c r="CD5" s="1052"/>
      <c r="CE5" s="490" t="s">
        <v>193</v>
      </c>
      <c r="CF5" s="491" t="s">
        <v>194</v>
      </c>
      <c r="CG5" s="491" t="s">
        <v>195</v>
      </c>
      <c r="CH5" s="491" t="s">
        <v>911</v>
      </c>
      <c r="CI5" s="491" t="s">
        <v>82</v>
      </c>
      <c r="CJ5" s="1054"/>
      <c r="CK5" s="943"/>
      <c r="CL5" s="949"/>
      <c r="CM5" s="278"/>
      <c r="CN5" s="1068"/>
      <c r="CO5" s="1052"/>
      <c r="CP5" s="490" t="s">
        <v>193</v>
      </c>
      <c r="CQ5" s="491" t="s">
        <v>194</v>
      </c>
      <c r="CR5" s="491" t="s">
        <v>195</v>
      </c>
      <c r="CS5" s="491" t="s">
        <v>911</v>
      </c>
      <c r="CT5" s="491" t="s">
        <v>82</v>
      </c>
      <c r="CU5" s="1054"/>
      <c r="CV5" s="943"/>
      <c r="CW5" s="949"/>
      <c r="CX5" s="278"/>
      <c r="CY5" s="1050"/>
      <c r="CZ5" s="1052"/>
      <c r="DA5" s="490" t="s">
        <v>193</v>
      </c>
      <c r="DB5" s="491" t="s">
        <v>194</v>
      </c>
      <c r="DC5" s="491" t="s">
        <v>195</v>
      </c>
      <c r="DD5" s="491" t="s">
        <v>911</v>
      </c>
      <c r="DE5" s="491" t="s">
        <v>82</v>
      </c>
      <c r="DF5" s="1054"/>
      <c r="DG5" s="943"/>
      <c r="DH5" s="949"/>
      <c r="DI5" s="278"/>
      <c r="DJ5" s="278"/>
      <c r="DL5" s="484"/>
      <c r="DM5" s="485"/>
      <c r="DN5" s="485"/>
      <c r="DO5" s="485"/>
      <c r="DP5" s="485"/>
      <c r="DQ5" s="485"/>
      <c r="DR5" s="485"/>
      <c r="DS5" s="485"/>
      <c r="DT5" s="485"/>
      <c r="DU5" s="485"/>
      <c r="DV5" s="485"/>
      <c r="DW5" s="867"/>
      <c r="DX5" s="486"/>
      <c r="DY5" s="487"/>
      <c r="DZ5" s="487"/>
      <c r="EA5" s="487"/>
      <c r="EB5" s="487"/>
      <c r="EC5" s="867"/>
      <c r="ED5" s="485"/>
      <c r="EE5" s="867"/>
      <c r="EF5" s="488"/>
      <c r="EG5" s="489"/>
      <c r="EH5" s="489"/>
      <c r="EI5" s="489"/>
      <c r="EJ5" s="489"/>
      <c r="EK5" s="1085"/>
    </row>
    <row r="6" spans="1:141" s="500" customFormat="1" ht="24.75" customHeight="1" thickBot="1" x14ac:dyDescent="0.3">
      <c r="A6" s="1092" t="s">
        <v>620</v>
      </c>
      <c r="B6" s="1093"/>
      <c r="C6" s="492">
        <f>C8</f>
        <v>13245000</v>
      </c>
      <c r="D6" s="493">
        <f>D8</f>
        <v>424787.03</v>
      </c>
      <c r="E6" s="493">
        <f t="shared" ref="E6:J6" si="0">E8</f>
        <v>53146</v>
      </c>
      <c r="F6" s="493">
        <f t="shared" si="0"/>
        <v>9811.8700000000008</v>
      </c>
      <c r="G6" s="493">
        <f t="shared" si="0"/>
        <v>0</v>
      </c>
      <c r="H6" s="493">
        <f t="shared" si="0"/>
        <v>361829.16000000003</v>
      </c>
      <c r="I6" s="493">
        <f t="shared" si="0"/>
        <v>424787.03</v>
      </c>
      <c r="J6" s="493">
        <f t="shared" si="0"/>
        <v>0</v>
      </c>
      <c r="K6" s="1063"/>
      <c r="L6" s="1094"/>
      <c r="M6" s="1064"/>
      <c r="N6" s="494"/>
      <c r="O6" s="495">
        <f>O8</f>
        <v>313000</v>
      </c>
      <c r="P6" s="493">
        <f>P8</f>
        <v>424787.03</v>
      </c>
      <c r="Q6" s="493">
        <f t="shared" ref="Q6:V6" si="1">Q8</f>
        <v>53146</v>
      </c>
      <c r="R6" s="493">
        <f t="shared" si="1"/>
        <v>9811.8700000000008</v>
      </c>
      <c r="S6" s="493">
        <f t="shared" si="1"/>
        <v>0</v>
      </c>
      <c r="T6" s="493">
        <f t="shared" si="1"/>
        <v>361829.16000000003</v>
      </c>
      <c r="U6" s="493">
        <f t="shared" si="1"/>
        <v>424787.03</v>
      </c>
      <c r="V6" s="493">
        <f t="shared" si="1"/>
        <v>0</v>
      </c>
      <c r="W6" s="1063"/>
      <c r="X6" s="1064"/>
      <c r="Y6" s="494"/>
      <c r="Z6" s="495">
        <f>Z8</f>
        <v>2100000</v>
      </c>
      <c r="AA6" s="493">
        <f>AA8</f>
        <v>0</v>
      </c>
      <c r="AB6" s="493">
        <f t="shared" ref="AB6:AG6" si="2">AB8</f>
        <v>0</v>
      </c>
      <c r="AC6" s="493">
        <f t="shared" si="2"/>
        <v>0</v>
      </c>
      <c r="AD6" s="493">
        <f t="shared" si="2"/>
        <v>0</v>
      </c>
      <c r="AE6" s="493">
        <f t="shared" si="2"/>
        <v>0</v>
      </c>
      <c r="AF6" s="493">
        <f t="shared" si="2"/>
        <v>0</v>
      </c>
      <c r="AG6" s="493">
        <f t="shared" si="2"/>
        <v>0</v>
      </c>
      <c r="AH6" s="1063"/>
      <c r="AI6" s="1064"/>
      <c r="AJ6" s="494"/>
      <c r="AK6" s="495">
        <f>AK8</f>
        <v>6982000</v>
      </c>
      <c r="AL6" s="493">
        <f>AL8</f>
        <v>0</v>
      </c>
      <c r="AM6" s="493">
        <f t="shared" ref="AM6:AR6" si="3">AM8</f>
        <v>0</v>
      </c>
      <c r="AN6" s="493">
        <f t="shared" si="3"/>
        <v>0</v>
      </c>
      <c r="AO6" s="493">
        <f t="shared" si="3"/>
        <v>0</v>
      </c>
      <c r="AP6" s="493">
        <f t="shared" si="3"/>
        <v>0</v>
      </c>
      <c r="AQ6" s="493">
        <f t="shared" si="3"/>
        <v>0</v>
      </c>
      <c r="AR6" s="493">
        <f t="shared" si="3"/>
        <v>0</v>
      </c>
      <c r="AS6" s="1063"/>
      <c r="AT6" s="1064"/>
      <c r="AU6" s="494"/>
      <c r="AV6" s="495">
        <f>AV8</f>
        <v>3850000</v>
      </c>
      <c r="AW6" s="493">
        <f t="shared" ref="AW6:BC6" si="4">AW8</f>
        <v>0</v>
      </c>
      <c r="AX6" s="493">
        <f t="shared" si="4"/>
        <v>0</v>
      </c>
      <c r="AY6" s="493">
        <f t="shared" si="4"/>
        <v>0</v>
      </c>
      <c r="AZ6" s="493">
        <f t="shared" si="4"/>
        <v>0</v>
      </c>
      <c r="BA6" s="493">
        <f t="shared" si="4"/>
        <v>0</v>
      </c>
      <c r="BB6" s="493">
        <f t="shared" si="4"/>
        <v>0</v>
      </c>
      <c r="BC6" s="493">
        <f t="shared" si="4"/>
        <v>0</v>
      </c>
      <c r="BD6" s="1063"/>
      <c r="BE6" s="1064"/>
      <c r="BF6" s="494"/>
      <c r="BG6" s="495">
        <f>BG8</f>
        <v>0</v>
      </c>
      <c r="BH6" s="493">
        <f t="shared" ref="BH6:BN6" si="5">BH8</f>
        <v>0</v>
      </c>
      <c r="BI6" s="493">
        <f t="shared" si="5"/>
        <v>0</v>
      </c>
      <c r="BJ6" s="493">
        <f t="shared" si="5"/>
        <v>0</v>
      </c>
      <c r="BK6" s="493">
        <f t="shared" si="5"/>
        <v>0</v>
      </c>
      <c r="BL6" s="493">
        <f t="shared" si="5"/>
        <v>0</v>
      </c>
      <c r="BM6" s="493">
        <f t="shared" si="5"/>
        <v>0</v>
      </c>
      <c r="BN6" s="493">
        <f t="shared" si="5"/>
        <v>0</v>
      </c>
      <c r="BO6" s="1063"/>
      <c r="BP6" s="1064"/>
      <c r="BQ6" s="494"/>
      <c r="BR6" s="495">
        <f>BR8</f>
        <v>0</v>
      </c>
      <c r="BS6" s="493">
        <f t="shared" ref="BS6:BY6" si="6">BS8</f>
        <v>0</v>
      </c>
      <c r="BT6" s="493">
        <f t="shared" si="6"/>
        <v>0</v>
      </c>
      <c r="BU6" s="493">
        <f t="shared" si="6"/>
        <v>0</v>
      </c>
      <c r="BV6" s="493">
        <f t="shared" si="6"/>
        <v>0</v>
      </c>
      <c r="BW6" s="493">
        <f t="shared" si="6"/>
        <v>0</v>
      </c>
      <c r="BX6" s="493">
        <f t="shared" si="6"/>
        <v>0</v>
      </c>
      <c r="BY6" s="493">
        <f t="shared" si="6"/>
        <v>0</v>
      </c>
      <c r="BZ6" s="1063"/>
      <c r="CA6" s="1064"/>
      <c r="CB6" s="494"/>
      <c r="CC6" s="495">
        <f>CC8</f>
        <v>0</v>
      </c>
      <c r="CD6" s="493">
        <f t="shared" ref="CD6:CJ6" si="7">CD8</f>
        <v>0</v>
      </c>
      <c r="CE6" s="493">
        <f t="shared" si="7"/>
        <v>0</v>
      </c>
      <c r="CF6" s="493">
        <f t="shared" si="7"/>
        <v>0</v>
      </c>
      <c r="CG6" s="493">
        <f t="shared" si="7"/>
        <v>0</v>
      </c>
      <c r="CH6" s="493">
        <f t="shared" si="7"/>
        <v>0</v>
      </c>
      <c r="CI6" s="493">
        <f t="shared" si="7"/>
        <v>0</v>
      </c>
      <c r="CJ6" s="493">
        <f t="shared" si="7"/>
        <v>0</v>
      </c>
      <c r="CK6" s="1063"/>
      <c r="CL6" s="1064"/>
      <c r="CM6" s="494"/>
      <c r="CN6" s="495">
        <f>CN8</f>
        <v>0</v>
      </c>
      <c r="CO6" s="493">
        <f t="shared" ref="CO6:CU6" si="8">CO8</f>
        <v>0</v>
      </c>
      <c r="CP6" s="493">
        <f t="shared" si="8"/>
        <v>0</v>
      </c>
      <c r="CQ6" s="493">
        <f t="shared" si="8"/>
        <v>0</v>
      </c>
      <c r="CR6" s="493">
        <f t="shared" si="8"/>
        <v>0</v>
      </c>
      <c r="CS6" s="493">
        <f t="shared" si="8"/>
        <v>0</v>
      </c>
      <c r="CT6" s="493">
        <f t="shared" si="8"/>
        <v>0</v>
      </c>
      <c r="CU6" s="493">
        <f t="shared" si="8"/>
        <v>0</v>
      </c>
      <c r="CV6" s="1063"/>
      <c r="CW6" s="1064"/>
      <c r="CX6" s="494"/>
      <c r="CY6" s="495">
        <f>CY8</f>
        <v>0</v>
      </c>
      <c r="CZ6" s="493">
        <f t="shared" ref="CZ6:DF6" si="9">CZ8</f>
        <v>0</v>
      </c>
      <c r="DA6" s="493">
        <f t="shared" si="9"/>
        <v>0</v>
      </c>
      <c r="DB6" s="493">
        <f t="shared" si="9"/>
        <v>0</v>
      </c>
      <c r="DC6" s="493">
        <f t="shared" si="9"/>
        <v>0</v>
      </c>
      <c r="DD6" s="493">
        <f t="shared" si="9"/>
        <v>0</v>
      </c>
      <c r="DE6" s="493">
        <f t="shared" si="9"/>
        <v>0</v>
      </c>
      <c r="DF6" s="493">
        <f t="shared" si="9"/>
        <v>0</v>
      </c>
      <c r="DG6" s="1063"/>
      <c r="DH6" s="1064"/>
      <c r="DI6" s="494"/>
      <c r="DJ6" s="494"/>
      <c r="DK6" s="496"/>
      <c r="DL6" s="497"/>
      <c r="DM6" s="498"/>
      <c r="DN6" s="498"/>
      <c r="DO6" s="498"/>
      <c r="DP6" s="498"/>
      <c r="DQ6" s="498"/>
      <c r="DR6" s="498"/>
      <c r="DS6" s="498"/>
      <c r="DT6" s="498"/>
      <c r="DU6" s="498"/>
      <c r="DV6" s="498"/>
      <c r="DW6" s="867"/>
      <c r="DX6" s="486"/>
      <c r="DY6" s="487"/>
      <c r="DZ6" s="487"/>
      <c r="EA6" s="487"/>
      <c r="EB6" s="487"/>
      <c r="EC6" s="867"/>
      <c r="ED6" s="499"/>
      <c r="EE6" s="867"/>
      <c r="EF6" s="488"/>
      <c r="EG6" s="489"/>
      <c r="EH6" s="489"/>
      <c r="EI6" s="489"/>
      <c r="EJ6" s="489"/>
      <c r="EK6" s="1085"/>
    </row>
    <row r="7" spans="1:141" ht="35.25" customHeight="1" thickBot="1" x14ac:dyDescent="0.3">
      <c r="A7" s="996" t="s">
        <v>1014</v>
      </c>
      <c r="B7" s="984"/>
      <c r="C7" s="983"/>
      <c r="D7" s="983"/>
      <c r="E7" s="984"/>
      <c r="F7" s="984"/>
      <c r="G7" s="984"/>
      <c r="H7" s="984"/>
      <c r="I7" s="984"/>
      <c r="J7" s="984"/>
      <c r="K7" s="997"/>
      <c r="L7" s="997"/>
      <c r="M7" s="998"/>
      <c r="N7" s="501"/>
      <c r="O7" s="1060" t="s">
        <v>1014</v>
      </c>
      <c r="P7" s="1061"/>
      <c r="Q7" s="1061"/>
      <c r="R7" s="1061"/>
      <c r="S7" s="1061"/>
      <c r="T7" s="1061"/>
      <c r="U7" s="1061"/>
      <c r="V7" s="1061"/>
      <c r="W7" s="1061"/>
      <c r="X7" s="1062"/>
      <c r="Y7" s="501"/>
      <c r="Z7" s="1060" t="s">
        <v>1014</v>
      </c>
      <c r="AA7" s="1061"/>
      <c r="AB7" s="1061"/>
      <c r="AC7" s="1061"/>
      <c r="AD7" s="1061"/>
      <c r="AE7" s="1061"/>
      <c r="AF7" s="1061"/>
      <c r="AG7" s="1061"/>
      <c r="AH7" s="1061"/>
      <c r="AI7" s="1062"/>
      <c r="AJ7" s="501"/>
      <c r="AK7" s="1060" t="s">
        <v>1014</v>
      </c>
      <c r="AL7" s="1061"/>
      <c r="AM7" s="1061"/>
      <c r="AN7" s="1061"/>
      <c r="AO7" s="1061"/>
      <c r="AP7" s="1061"/>
      <c r="AQ7" s="1061"/>
      <c r="AR7" s="1061"/>
      <c r="AS7" s="1061"/>
      <c r="AT7" s="1062"/>
      <c r="AU7" s="501"/>
      <c r="AV7" s="1060" t="s">
        <v>1014</v>
      </c>
      <c r="AW7" s="1061"/>
      <c r="AX7" s="1061"/>
      <c r="AY7" s="1061"/>
      <c r="AZ7" s="1061"/>
      <c r="BA7" s="1061"/>
      <c r="BB7" s="1061"/>
      <c r="BC7" s="1061"/>
      <c r="BD7" s="1061"/>
      <c r="BE7" s="1062"/>
      <c r="BF7" s="501"/>
      <c r="BG7" s="1060" t="s">
        <v>1014</v>
      </c>
      <c r="BH7" s="1061"/>
      <c r="BI7" s="1061"/>
      <c r="BJ7" s="1061"/>
      <c r="BK7" s="1061"/>
      <c r="BL7" s="1061"/>
      <c r="BM7" s="1061"/>
      <c r="BN7" s="1061"/>
      <c r="BO7" s="1061"/>
      <c r="BP7" s="1062"/>
      <c r="BQ7" s="501"/>
      <c r="BR7" s="1060" t="s">
        <v>1014</v>
      </c>
      <c r="BS7" s="1061"/>
      <c r="BT7" s="1061"/>
      <c r="BU7" s="1061"/>
      <c r="BV7" s="1061"/>
      <c r="BW7" s="1061"/>
      <c r="BX7" s="1061"/>
      <c r="BY7" s="1061"/>
      <c r="BZ7" s="1061"/>
      <c r="CA7" s="1062"/>
      <c r="CB7" s="501"/>
      <c r="CC7" s="1060" t="s">
        <v>1014</v>
      </c>
      <c r="CD7" s="1061"/>
      <c r="CE7" s="1061"/>
      <c r="CF7" s="1061"/>
      <c r="CG7" s="1061"/>
      <c r="CH7" s="1061"/>
      <c r="CI7" s="1061"/>
      <c r="CJ7" s="1061"/>
      <c r="CK7" s="1061"/>
      <c r="CL7" s="1062"/>
      <c r="CM7" s="501"/>
      <c r="CN7" s="1060" t="s">
        <v>1014</v>
      </c>
      <c r="CO7" s="1061"/>
      <c r="CP7" s="1061"/>
      <c r="CQ7" s="1061"/>
      <c r="CR7" s="1061"/>
      <c r="CS7" s="1061"/>
      <c r="CT7" s="1061"/>
      <c r="CU7" s="1061"/>
      <c r="CV7" s="1061"/>
      <c r="CW7" s="1062"/>
      <c r="CX7" s="501"/>
      <c r="CY7" s="1060" t="s">
        <v>1014</v>
      </c>
      <c r="CZ7" s="1061"/>
      <c r="DA7" s="1061"/>
      <c r="DB7" s="1061"/>
      <c r="DC7" s="1061"/>
      <c r="DD7" s="1061"/>
      <c r="DE7" s="1061"/>
      <c r="DF7" s="1061"/>
      <c r="DG7" s="1061"/>
      <c r="DH7" s="1062"/>
      <c r="DI7" s="501"/>
      <c r="DJ7" s="501"/>
      <c r="DL7" s="502"/>
      <c r="DM7" s="503"/>
      <c r="DN7" s="503"/>
      <c r="DO7" s="503"/>
      <c r="DP7" s="503"/>
      <c r="DQ7" s="503"/>
      <c r="DR7" s="503"/>
      <c r="DS7" s="503"/>
      <c r="DT7" s="503"/>
      <c r="DU7" s="272"/>
      <c r="DV7" s="271"/>
      <c r="DW7" s="504"/>
      <c r="DX7" s="504"/>
      <c r="DY7" s="504"/>
      <c r="DZ7" s="504"/>
      <c r="EA7" s="504"/>
      <c r="EB7" s="504"/>
      <c r="EC7" s="504"/>
      <c r="ED7" s="289" t="s">
        <v>242</v>
      </c>
      <c r="EE7" s="290">
        <f>SUM(DW10:DW42)</f>
        <v>13245000</v>
      </c>
      <c r="EF7" s="290">
        <f t="shared" ref="EF7:EK7" si="10">SUM(DX10:DX42)</f>
        <v>10977750</v>
      </c>
      <c r="EG7" s="290">
        <f t="shared" si="10"/>
        <v>1522500</v>
      </c>
      <c r="EH7" s="290">
        <f t="shared" si="10"/>
        <v>37500</v>
      </c>
      <c r="EI7" s="290">
        <f t="shared" si="10"/>
        <v>657750</v>
      </c>
      <c r="EJ7" s="290">
        <f t="shared" si="10"/>
        <v>13195500</v>
      </c>
      <c r="EK7" s="290">
        <f t="shared" si="10"/>
        <v>49500</v>
      </c>
    </row>
    <row r="8" spans="1:141" s="512" customFormat="1" ht="31.5" customHeight="1" thickBot="1" x14ac:dyDescent="0.3">
      <c r="A8" s="505" t="s">
        <v>827</v>
      </c>
      <c r="B8" s="506"/>
      <c r="C8" s="507">
        <f>SUM(C10:C41)</f>
        <v>13245000</v>
      </c>
      <c r="D8" s="508">
        <f>SUM(D10:D41)</f>
        <v>424787.03</v>
      </c>
      <c r="E8" s="508">
        <f t="shared" ref="E8:J8" si="11">SUM(E10:E41)</f>
        <v>53146</v>
      </c>
      <c r="F8" s="508">
        <f t="shared" si="11"/>
        <v>9811.8700000000008</v>
      </c>
      <c r="G8" s="508">
        <f t="shared" si="11"/>
        <v>0</v>
      </c>
      <c r="H8" s="508">
        <f t="shared" si="11"/>
        <v>361829.16000000003</v>
      </c>
      <c r="I8" s="508">
        <f t="shared" si="11"/>
        <v>424787.03</v>
      </c>
      <c r="J8" s="508">
        <f t="shared" si="11"/>
        <v>0</v>
      </c>
      <c r="K8" s="392"/>
      <c r="L8" s="393"/>
      <c r="M8" s="394"/>
      <c r="N8" s="309"/>
      <c r="O8" s="509">
        <f>SUM(O10:O41)</f>
        <v>313000</v>
      </c>
      <c r="P8" s="508">
        <f>SUM(P10:P41)</f>
        <v>424787.03</v>
      </c>
      <c r="Q8" s="508">
        <f t="shared" ref="Q8:V8" si="12">SUM(Q10:Q41)</f>
        <v>53146</v>
      </c>
      <c r="R8" s="508">
        <f t="shared" si="12"/>
        <v>9811.8700000000008</v>
      </c>
      <c r="S8" s="508">
        <f t="shared" si="12"/>
        <v>0</v>
      </c>
      <c r="T8" s="508">
        <f t="shared" si="12"/>
        <v>361829.16000000003</v>
      </c>
      <c r="U8" s="508">
        <f t="shared" si="12"/>
        <v>424787.03</v>
      </c>
      <c r="V8" s="508">
        <f t="shared" si="12"/>
        <v>0</v>
      </c>
      <c r="W8" s="392"/>
      <c r="X8" s="394"/>
      <c r="Y8" s="309"/>
      <c r="Z8" s="509">
        <f>SUM(Z10:Z41)</f>
        <v>2100000</v>
      </c>
      <c r="AA8" s="510">
        <f>SUM(AA10:AA41)</f>
        <v>0</v>
      </c>
      <c r="AB8" s="508">
        <f t="shared" ref="AB8:AG8" si="13">SUM(AB10:AB41)</f>
        <v>0</v>
      </c>
      <c r="AC8" s="508">
        <f t="shared" si="13"/>
        <v>0</v>
      </c>
      <c r="AD8" s="508">
        <f t="shared" si="13"/>
        <v>0</v>
      </c>
      <c r="AE8" s="508">
        <f t="shared" si="13"/>
        <v>0</v>
      </c>
      <c r="AF8" s="508">
        <f t="shared" si="13"/>
        <v>0</v>
      </c>
      <c r="AG8" s="508">
        <f t="shared" si="13"/>
        <v>0</v>
      </c>
      <c r="AH8" s="392"/>
      <c r="AI8" s="394"/>
      <c r="AJ8" s="309"/>
      <c r="AK8" s="511">
        <f>SUM(AK10:AK41)</f>
        <v>6982000</v>
      </c>
      <c r="AL8" s="510">
        <f>SUM(AL10:AL41)</f>
        <v>0</v>
      </c>
      <c r="AM8" s="508">
        <f t="shared" ref="AM8:AR8" si="14">SUM(AM10:AM41)</f>
        <v>0</v>
      </c>
      <c r="AN8" s="508">
        <f t="shared" si="14"/>
        <v>0</v>
      </c>
      <c r="AO8" s="508">
        <f t="shared" si="14"/>
        <v>0</v>
      </c>
      <c r="AP8" s="508">
        <f t="shared" si="14"/>
        <v>0</v>
      </c>
      <c r="AQ8" s="508">
        <f t="shared" si="14"/>
        <v>0</v>
      </c>
      <c r="AR8" s="508">
        <f t="shared" si="14"/>
        <v>0</v>
      </c>
      <c r="AS8" s="392"/>
      <c r="AT8" s="394"/>
      <c r="AU8" s="309"/>
      <c r="AV8" s="511">
        <f>SUM(AV10:AV41)</f>
        <v>3850000</v>
      </c>
      <c r="AW8" s="510">
        <f>SUM(AW10:AW41)</f>
        <v>0</v>
      </c>
      <c r="AX8" s="508">
        <f t="shared" ref="AX8:BC8" si="15">SUM(AX10:AX41)</f>
        <v>0</v>
      </c>
      <c r="AY8" s="508">
        <f t="shared" si="15"/>
        <v>0</v>
      </c>
      <c r="AZ8" s="508">
        <f t="shared" si="15"/>
        <v>0</v>
      </c>
      <c r="BA8" s="508">
        <f t="shared" si="15"/>
        <v>0</v>
      </c>
      <c r="BB8" s="508">
        <f t="shared" si="15"/>
        <v>0</v>
      </c>
      <c r="BC8" s="508">
        <f t="shared" si="15"/>
        <v>0</v>
      </c>
      <c r="BD8" s="392"/>
      <c r="BE8" s="394"/>
      <c r="BF8" s="309"/>
      <c r="BG8" s="511">
        <f>SUM(BG10:BG41)</f>
        <v>0</v>
      </c>
      <c r="BH8" s="510">
        <f>SUM(BH10:BH41)</f>
        <v>0</v>
      </c>
      <c r="BI8" s="508">
        <f t="shared" ref="BI8:BN8" si="16">SUM(BI10:BI41)</f>
        <v>0</v>
      </c>
      <c r="BJ8" s="508">
        <f t="shared" si="16"/>
        <v>0</v>
      </c>
      <c r="BK8" s="508">
        <f t="shared" si="16"/>
        <v>0</v>
      </c>
      <c r="BL8" s="508">
        <f t="shared" si="16"/>
        <v>0</v>
      </c>
      <c r="BM8" s="508">
        <f t="shared" si="16"/>
        <v>0</v>
      </c>
      <c r="BN8" s="508">
        <f t="shared" si="16"/>
        <v>0</v>
      </c>
      <c r="BO8" s="392"/>
      <c r="BP8" s="394"/>
      <c r="BQ8" s="309"/>
      <c r="BR8" s="511">
        <f>SUM(BR10:BR41)</f>
        <v>0</v>
      </c>
      <c r="BS8" s="510">
        <f>SUM(BS10:BS41)</f>
        <v>0</v>
      </c>
      <c r="BT8" s="508">
        <f t="shared" ref="BT8:BY8" si="17">SUM(BT10:BT41)</f>
        <v>0</v>
      </c>
      <c r="BU8" s="508">
        <f t="shared" si="17"/>
        <v>0</v>
      </c>
      <c r="BV8" s="508">
        <f t="shared" si="17"/>
        <v>0</v>
      </c>
      <c r="BW8" s="508">
        <f t="shared" si="17"/>
        <v>0</v>
      </c>
      <c r="BX8" s="508">
        <f t="shared" si="17"/>
        <v>0</v>
      </c>
      <c r="BY8" s="508">
        <f t="shared" si="17"/>
        <v>0</v>
      </c>
      <c r="BZ8" s="392"/>
      <c r="CA8" s="394"/>
      <c r="CB8" s="309"/>
      <c r="CC8" s="511">
        <f>SUM(CC10:CC41)</f>
        <v>0</v>
      </c>
      <c r="CD8" s="510">
        <f>SUM(CD10:CD41)</f>
        <v>0</v>
      </c>
      <c r="CE8" s="508">
        <f t="shared" ref="CE8:CJ8" si="18">SUM(CE10:CE41)</f>
        <v>0</v>
      </c>
      <c r="CF8" s="508">
        <f t="shared" si="18"/>
        <v>0</v>
      </c>
      <c r="CG8" s="508">
        <f t="shared" si="18"/>
        <v>0</v>
      </c>
      <c r="CH8" s="508">
        <f t="shared" si="18"/>
        <v>0</v>
      </c>
      <c r="CI8" s="508">
        <f t="shared" si="18"/>
        <v>0</v>
      </c>
      <c r="CJ8" s="508">
        <f t="shared" si="18"/>
        <v>0</v>
      </c>
      <c r="CK8" s="392"/>
      <c r="CL8" s="394"/>
      <c r="CM8" s="309"/>
      <c r="CN8" s="511">
        <f>SUM(CN10:CN41)</f>
        <v>0</v>
      </c>
      <c r="CO8" s="510">
        <f>SUM(CO10:CO41)</f>
        <v>0</v>
      </c>
      <c r="CP8" s="508">
        <f t="shared" ref="CP8:CU8" si="19">SUM(CP10:CP41)</f>
        <v>0</v>
      </c>
      <c r="CQ8" s="508">
        <f t="shared" si="19"/>
        <v>0</v>
      </c>
      <c r="CR8" s="508">
        <f t="shared" si="19"/>
        <v>0</v>
      </c>
      <c r="CS8" s="508">
        <f t="shared" si="19"/>
        <v>0</v>
      </c>
      <c r="CT8" s="508">
        <f t="shared" si="19"/>
        <v>0</v>
      </c>
      <c r="CU8" s="508">
        <f t="shared" si="19"/>
        <v>0</v>
      </c>
      <c r="CV8" s="392"/>
      <c r="CW8" s="394"/>
      <c r="CX8" s="309"/>
      <c r="CY8" s="511">
        <f>SUM(CY10:CY41)</f>
        <v>0</v>
      </c>
      <c r="CZ8" s="510">
        <f>SUM(CZ10:CZ41)</f>
        <v>0</v>
      </c>
      <c r="DA8" s="508">
        <f t="shared" ref="DA8:DF8" si="20">SUM(DA10:DA41)</f>
        <v>0</v>
      </c>
      <c r="DB8" s="508">
        <f t="shared" si="20"/>
        <v>0</v>
      </c>
      <c r="DC8" s="508">
        <f t="shared" si="20"/>
        <v>0</v>
      </c>
      <c r="DD8" s="508">
        <f t="shared" si="20"/>
        <v>0</v>
      </c>
      <c r="DE8" s="508">
        <f t="shared" si="20"/>
        <v>0</v>
      </c>
      <c r="DF8" s="508">
        <f t="shared" si="20"/>
        <v>0</v>
      </c>
      <c r="DG8" s="392"/>
      <c r="DH8" s="394"/>
      <c r="DI8" s="309"/>
      <c r="DJ8" s="309"/>
      <c r="DL8" s="513"/>
      <c r="DM8" s="514"/>
      <c r="DN8" s="514"/>
      <c r="DO8" s="514"/>
      <c r="DP8" s="514"/>
      <c r="DQ8" s="514"/>
      <c r="DR8" s="514"/>
      <c r="DS8" s="514"/>
      <c r="DT8" s="514"/>
      <c r="DU8" s="515"/>
      <c r="DV8" s="516"/>
      <c r="DW8" s="514"/>
      <c r="DX8" s="514"/>
      <c r="DY8" s="514"/>
      <c r="DZ8" s="514"/>
      <c r="EA8" s="514"/>
      <c r="EB8" s="514"/>
      <c r="EC8" s="514"/>
      <c r="ED8" s="517"/>
      <c r="EE8" s="518"/>
      <c r="EF8" s="518"/>
      <c r="EG8" s="518"/>
      <c r="EH8" s="518"/>
      <c r="EI8" s="518"/>
      <c r="EJ8" s="518"/>
      <c r="EK8" s="518"/>
    </row>
    <row r="9" spans="1:141" ht="15" customHeight="1" x14ac:dyDescent="0.25">
      <c r="A9" s="1076" t="s">
        <v>1015</v>
      </c>
      <c r="B9" s="1077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78"/>
      <c r="N9" s="501"/>
      <c r="O9" s="1089" t="s">
        <v>1015</v>
      </c>
      <c r="P9" s="1090"/>
      <c r="Q9" s="1090"/>
      <c r="R9" s="1090"/>
      <c r="S9" s="1090"/>
      <c r="T9" s="1090"/>
      <c r="U9" s="1090"/>
      <c r="V9" s="1090"/>
      <c r="W9" s="1090"/>
      <c r="X9" s="1091"/>
      <c r="Y9" s="501"/>
      <c r="Z9" s="1057" t="s">
        <v>1015</v>
      </c>
      <c r="AA9" s="1058"/>
      <c r="AB9" s="1058"/>
      <c r="AC9" s="1058"/>
      <c r="AD9" s="1058"/>
      <c r="AE9" s="1058"/>
      <c r="AF9" s="1058"/>
      <c r="AG9" s="1058"/>
      <c r="AH9" s="1058"/>
      <c r="AI9" s="1059"/>
      <c r="AJ9" s="501"/>
      <c r="AK9" s="1057" t="s">
        <v>1015</v>
      </c>
      <c r="AL9" s="1058"/>
      <c r="AM9" s="1058"/>
      <c r="AN9" s="1058"/>
      <c r="AO9" s="1058"/>
      <c r="AP9" s="1058"/>
      <c r="AQ9" s="1058"/>
      <c r="AR9" s="1058"/>
      <c r="AS9" s="1058"/>
      <c r="AT9" s="1059"/>
      <c r="AU9" s="501"/>
      <c r="AV9" s="1057" t="s">
        <v>1015</v>
      </c>
      <c r="AW9" s="1058"/>
      <c r="AX9" s="1058"/>
      <c r="AY9" s="1058"/>
      <c r="AZ9" s="1058"/>
      <c r="BA9" s="1058"/>
      <c r="BB9" s="1058"/>
      <c r="BC9" s="1058"/>
      <c r="BD9" s="1058"/>
      <c r="BE9" s="1059"/>
      <c r="BF9" s="501"/>
      <c r="BG9" s="1057" t="s">
        <v>1015</v>
      </c>
      <c r="BH9" s="1058"/>
      <c r="BI9" s="1058"/>
      <c r="BJ9" s="1058"/>
      <c r="BK9" s="1058"/>
      <c r="BL9" s="1058"/>
      <c r="BM9" s="1058"/>
      <c r="BN9" s="1058"/>
      <c r="BO9" s="1058"/>
      <c r="BP9" s="1059"/>
      <c r="BQ9" s="501"/>
      <c r="BR9" s="1057" t="s">
        <v>1015</v>
      </c>
      <c r="BS9" s="1058"/>
      <c r="BT9" s="1058"/>
      <c r="BU9" s="1058"/>
      <c r="BV9" s="1058"/>
      <c r="BW9" s="1058"/>
      <c r="BX9" s="1058"/>
      <c r="BY9" s="1058"/>
      <c r="BZ9" s="1058"/>
      <c r="CA9" s="1059"/>
      <c r="CB9" s="501"/>
      <c r="CC9" s="1057" t="s">
        <v>1015</v>
      </c>
      <c r="CD9" s="1058"/>
      <c r="CE9" s="1058"/>
      <c r="CF9" s="1058"/>
      <c r="CG9" s="1058"/>
      <c r="CH9" s="1058"/>
      <c r="CI9" s="1058"/>
      <c r="CJ9" s="1058"/>
      <c r="CK9" s="1058"/>
      <c r="CL9" s="1059"/>
      <c r="CM9" s="501"/>
      <c r="CN9" s="1057" t="s">
        <v>1015</v>
      </c>
      <c r="CO9" s="1058"/>
      <c r="CP9" s="1058"/>
      <c r="CQ9" s="1058"/>
      <c r="CR9" s="1058"/>
      <c r="CS9" s="1058"/>
      <c r="CT9" s="1058"/>
      <c r="CU9" s="1058"/>
      <c r="CV9" s="1058"/>
      <c r="CW9" s="1059"/>
      <c r="CX9" s="501"/>
      <c r="CY9" s="1057" t="s">
        <v>1015</v>
      </c>
      <c r="CZ9" s="1058"/>
      <c r="DA9" s="1058"/>
      <c r="DB9" s="1058"/>
      <c r="DC9" s="1058"/>
      <c r="DD9" s="1058"/>
      <c r="DE9" s="1058"/>
      <c r="DF9" s="1058"/>
      <c r="DG9" s="1058"/>
      <c r="DH9" s="1059"/>
      <c r="DI9" s="501"/>
      <c r="DJ9" s="501"/>
      <c r="DL9" s="519"/>
      <c r="DM9" s="272"/>
      <c r="DN9" s="272"/>
      <c r="DO9" s="272"/>
      <c r="DP9" s="272"/>
      <c r="DQ9" s="272"/>
      <c r="DR9" s="272"/>
      <c r="DS9" s="272"/>
      <c r="DT9" s="272"/>
      <c r="DU9" s="272"/>
      <c r="DV9" s="271"/>
      <c r="DW9" s="520"/>
      <c r="DX9" s="521"/>
      <c r="DY9" s="521"/>
      <c r="DZ9" s="521"/>
      <c r="EA9" s="521"/>
      <c r="EB9" s="521"/>
      <c r="EC9" s="521"/>
      <c r="ED9" s="271"/>
      <c r="EE9" s="271"/>
      <c r="EF9" s="271"/>
      <c r="EG9" s="271"/>
      <c r="EH9" s="271"/>
      <c r="EI9" s="271"/>
      <c r="EJ9" s="271"/>
      <c r="EK9" s="481"/>
    </row>
    <row r="10" spans="1:141" ht="180" customHeight="1" x14ac:dyDescent="0.25">
      <c r="A10" s="522" t="s">
        <v>1016</v>
      </c>
      <c r="B10" s="601" t="s">
        <v>517</v>
      </c>
      <c r="C10" s="523">
        <f t="shared" ref="C10:J10" si="21">O10+Z10+AK10+AV10+BG10+BR10+CC10+CN10+CY10</f>
        <v>0</v>
      </c>
      <c r="D10" s="524">
        <f t="shared" si="21"/>
        <v>5157.87</v>
      </c>
      <c r="E10" s="524">
        <f t="shared" si="21"/>
        <v>5146</v>
      </c>
      <c r="F10" s="524">
        <f t="shared" si="21"/>
        <v>11.87</v>
      </c>
      <c r="G10" s="524">
        <f t="shared" si="21"/>
        <v>0</v>
      </c>
      <c r="H10" s="524">
        <f t="shared" si="21"/>
        <v>0</v>
      </c>
      <c r="I10" s="524">
        <f t="shared" si="21"/>
        <v>5157.87</v>
      </c>
      <c r="J10" s="524">
        <f t="shared" si="21"/>
        <v>0</v>
      </c>
      <c r="K10" s="525" t="s">
        <v>1017</v>
      </c>
      <c r="L10" s="526">
        <v>3</v>
      </c>
      <c r="M10" s="527">
        <f>X10++AI10+AT10+BE10+BP10++CA10+CL10+CW10+DH10</f>
        <v>1</v>
      </c>
      <c r="N10" s="280"/>
      <c r="O10" s="528">
        <v>0</v>
      </c>
      <c r="P10" s="642">
        <f>U10+V10</f>
        <v>5157.87</v>
      </c>
      <c r="Q10" s="668">
        <v>5146</v>
      </c>
      <c r="R10" s="669">
        <v>11.87</v>
      </c>
      <c r="S10" s="669"/>
      <c r="T10" s="669"/>
      <c r="U10" s="641">
        <f>Q10+R10+S10+T10</f>
        <v>5157.87</v>
      </c>
      <c r="V10" s="669"/>
      <c r="W10" s="531" t="s">
        <v>1017</v>
      </c>
      <c r="X10" s="670">
        <v>1</v>
      </c>
      <c r="Y10" s="280"/>
      <c r="Z10" s="528">
        <v>0</v>
      </c>
      <c r="AA10" s="529">
        <f>AF10+AG10</f>
        <v>0</v>
      </c>
      <c r="AB10" s="552"/>
      <c r="AC10" s="553"/>
      <c r="AD10" s="553"/>
      <c r="AE10" s="553"/>
      <c r="AF10" s="530">
        <f>AB10+AC10+AD10+AE10</f>
        <v>0</v>
      </c>
      <c r="AG10" s="553"/>
      <c r="AH10" s="531" t="s">
        <v>1017</v>
      </c>
      <c r="AI10" s="554"/>
      <c r="AJ10" s="280"/>
      <c r="AK10" s="528">
        <v>0</v>
      </c>
      <c r="AL10" s="529">
        <f>AQ10+AR10</f>
        <v>0</v>
      </c>
      <c r="AM10" s="552"/>
      <c r="AN10" s="553"/>
      <c r="AO10" s="553"/>
      <c r="AP10" s="553"/>
      <c r="AQ10" s="530">
        <f>AM10+AN10+AO10+AP10</f>
        <v>0</v>
      </c>
      <c r="AR10" s="553"/>
      <c r="AS10" s="531" t="s">
        <v>1017</v>
      </c>
      <c r="AT10" s="554"/>
      <c r="AU10" s="280"/>
      <c r="AV10" s="528">
        <v>0</v>
      </c>
      <c r="AW10" s="529">
        <f>BB10+BC10</f>
        <v>0</v>
      </c>
      <c r="AX10" s="552"/>
      <c r="AY10" s="553"/>
      <c r="AZ10" s="553"/>
      <c r="BA10" s="553"/>
      <c r="BB10" s="530">
        <f>AX10+AY10+AZ10+BA10</f>
        <v>0</v>
      </c>
      <c r="BC10" s="553"/>
      <c r="BD10" s="531" t="s">
        <v>1017</v>
      </c>
      <c r="BE10" s="554"/>
      <c r="BF10" s="280"/>
      <c r="BG10" s="528">
        <v>0</v>
      </c>
      <c r="BH10" s="529">
        <f>BM10+BN10</f>
        <v>0</v>
      </c>
      <c r="BI10" s="552"/>
      <c r="BJ10" s="553"/>
      <c r="BK10" s="553"/>
      <c r="BL10" s="553"/>
      <c r="BM10" s="530">
        <f>BI10+BJ10+BK10+BL10</f>
        <v>0</v>
      </c>
      <c r="BN10" s="553"/>
      <c r="BO10" s="531" t="s">
        <v>1017</v>
      </c>
      <c r="BP10" s="554"/>
      <c r="BQ10" s="280"/>
      <c r="BR10" s="528">
        <v>0</v>
      </c>
      <c r="BS10" s="529">
        <f>BX10+BY10</f>
        <v>0</v>
      </c>
      <c r="BT10" s="552"/>
      <c r="BU10" s="553"/>
      <c r="BV10" s="553"/>
      <c r="BW10" s="553"/>
      <c r="BX10" s="530">
        <f>BT10+BU10+BV10+BW10</f>
        <v>0</v>
      </c>
      <c r="BY10" s="553"/>
      <c r="BZ10" s="531" t="s">
        <v>1017</v>
      </c>
      <c r="CA10" s="554"/>
      <c r="CB10" s="280"/>
      <c r="CC10" s="528">
        <v>0</v>
      </c>
      <c r="CD10" s="529">
        <f>CI10+CJ10</f>
        <v>0</v>
      </c>
      <c r="CE10" s="552"/>
      <c r="CF10" s="553"/>
      <c r="CG10" s="553"/>
      <c r="CH10" s="553"/>
      <c r="CI10" s="530">
        <f>CE10+CF10+CG10+CH10</f>
        <v>0</v>
      </c>
      <c r="CJ10" s="553"/>
      <c r="CK10" s="531" t="s">
        <v>1017</v>
      </c>
      <c r="CL10" s="554"/>
      <c r="CM10" s="280"/>
      <c r="CN10" s="528">
        <v>0</v>
      </c>
      <c r="CO10" s="529">
        <f>CT10+CU10</f>
        <v>0</v>
      </c>
      <c r="CP10" s="552"/>
      <c r="CQ10" s="553"/>
      <c r="CR10" s="553"/>
      <c r="CS10" s="553"/>
      <c r="CT10" s="530">
        <f>CP10+CQ10+CR10+CS10</f>
        <v>0</v>
      </c>
      <c r="CU10" s="553"/>
      <c r="CV10" s="531" t="s">
        <v>1017</v>
      </c>
      <c r="CW10" s="554"/>
      <c r="CX10" s="280"/>
      <c r="CY10" s="528">
        <v>0</v>
      </c>
      <c r="CZ10" s="529">
        <f>DE10+DF10</f>
        <v>0</v>
      </c>
      <c r="DA10" s="552"/>
      <c r="DB10" s="553"/>
      <c r="DC10" s="553"/>
      <c r="DD10" s="553"/>
      <c r="DE10" s="530">
        <f>DA10+DB10+DC10+DD10</f>
        <v>0</v>
      </c>
      <c r="DF10" s="553"/>
      <c r="DG10" s="531" t="s">
        <v>1017</v>
      </c>
      <c r="DH10" s="554"/>
      <c r="DI10" s="280"/>
      <c r="DJ10" s="280"/>
      <c r="DL10" s="519">
        <v>0</v>
      </c>
      <c r="DM10" s="272"/>
      <c r="DN10" s="272"/>
      <c r="DO10" s="272"/>
      <c r="DP10" s="272"/>
      <c r="DQ10" s="272"/>
      <c r="DR10" s="272"/>
      <c r="DS10" s="272"/>
      <c r="DT10" s="272"/>
      <c r="DU10" s="272">
        <f>SUM(DL10:DT10)</f>
        <v>0</v>
      </c>
      <c r="DV10" s="271"/>
      <c r="DW10" s="532">
        <f>DX10+DY10+DZ10+EA10+EC10</f>
        <v>0</v>
      </c>
      <c r="DX10" s="532">
        <v>0</v>
      </c>
      <c r="DY10" s="532">
        <f>DU10*0.5</f>
        <v>0</v>
      </c>
      <c r="DZ10" s="532"/>
      <c r="EA10" s="532">
        <f>DU10*0.25</f>
        <v>0</v>
      </c>
      <c r="EB10" s="532">
        <f>SUM(DX10:EA10)</f>
        <v>0</v>
      </c>
      <c r="EC10" s="532">
        <f>DU10*0.25</f>
        <v>0</v>
      </c>
      <c r="ED10" s="271"/>
      <c r="EE10" s="271"/>
      <c r="EF10" s="271"/>
      <c r="EG10" s="271"/>
      <c r="EH10" s="271"/>
      <c r="EI10" s="271"/>
      <c r="EJ10" s="271"/>
      <c r="EK10" s="481"/>
    </row>
    <row r="11" spans="1:141" ht="15" customHeight="1" x14ac:dyDescent="0.25">
      <c r="A11" s="1076" t="s">
        <v>1018</v>
      </c>
      <c r="B11" s="1077"/>
      <c r="C11" s="1077"/>
      <c r="D11" s="1077"/>
      <c r="E11" s="1077"/>
      <c r="F11" s="1077"/>
      <c r="G11" s="1077"/>
      <c r="H11" s="1077"/>
      <c r="I11" s="1077"/>
      <c r="J11" s="1077"/>
      <c r="K11" s="1077"/>
      <c r="L11" s="1077"/>
      <c r="M11" s="1078"/>
      <c r="N11" s="501"/>
      <c r="O11" s="1041" t="s">
        <v>1018</v>
      </c>
      <c r="P11" s="1042"/>
      <c r="Q11" s="1042"/>
      <c r="R11" s="1042"/>
      <c r="S11" s="1042"/>
      <c r="T11" s="1042"/>
      <c r="U11" s="1042"/>
      <c r="V11" s="1042"/>
      <c r="W11" s="1042"/>
      <c r="X11" s="1043"/>
      <c r="Y11" s="501"/>
      <c r="Z11" s="1041" t="s">
        <v>1018</v>
      </c>
      <c r="AA11" s="1042"/>
      <c r="AB11" s="1042"/>
      <c r="AC11" s="1042"/>
      <c r="AD11" s="1042"/>
      <c r="AE11" s="1042"/>
      <c r="AF11" s="1042"/>
      <c r="AG11" s="1042"/>
      <c r="AH11" s="1042"/>
      <c r="AI11" s="1043"/>
      <c r="AJ11" s="501"/>
      <c r="AK11" s="1041" t="s">
        <v>1018</v>
      </c>
      <c r="AL11" s="1042"/>
      <c r="AM11" s="1042"/>
      <c r="AN11" s="1042"/>
      <c r="AO11" s="1042"/>
      <c r="AP11" s="1042"/>
      <c r="AQ11" s="1042"/>
      <c r="AR11" s="1042"/>
      <c r="AS11" s="1042"/>
      <c r="AT11" s="1043"/>
      <c r="AU11" s="501"/>
      <c r="AV11" s="1041" t="s">
        <v>1018</v>
      </c>
      <c r="AW11" s="1042"/>
      <c r="AX11" s="1042"/>
      <c r="AY11" s="1042"/>
      <c r="AZ11" s="1042"/>
      <c r="BA11" s="1042"/>
      <c r="BB11" s="1042"/>
      <c r="BC11" s="1042"/>
      <c r="BD11" s="1042"/>
      <c r="BE11" s="1043"/>
      <c r="BF11" s="501"/>
      <c r="BG11" s="1041" t="s">
        <v>1018</v>
      </c>
      <c r="BH11" s="1042"/>
      <c r="BI11" s="1042"/>
      <c r="BJ11" s="1042"/>
      <c r="BK11" s="1042"/>
      <c r="BL11" s="1042"/>
      <c r="BM11" s="1042"/>
      <c r="BN11" s="1042"/>
      <c r="BO11" s="1042"/>
      <c r="BP11" s="1043"/>
      <c r="BQ11" s="501"/>
      <c r="BR11" s="1041" t="s">
        <v>1018</v>
      </c>
      <c r="BS11" s="1042"/>
      <c r="BT11" s="1042"/>
      <c r="BU11" s="1042"/>
      <c r="BV11" s="1042"/>
      <c r="BW11" s="1042"/>
      <c r="BX11" s="1042"/>
      <c r="BY11" s="1042"/>
      <c r="BZ11" s="1042"/>
      <c r="CA11" s="1043"/>
      <c r="CB11" s="501"/>
      <c r="CC11" s="1041" t="s">
        <v>1018</v>
      </c>
      <c r="CD11" s="1042"/>
      <c r="CE11" s="1042"/>
      <c r="CF11" s="1042"/>
      <c r="CG11" s="1042"/>
      <c r="CH11" s="1042"/>
      <c r="CI11" s="1042"/>
      <c r="CJ11" s="1042"/>
      <c r="CK11" s="1042"/>
      <c r="CL11" s="1043"/>
      <c r="CM11" s="501"/>
      <c r="CN11" s="1041" t="s">
        <v>1018</v>
      </c>
      <c r="CO11" s="1042"/>
      <c r="CP11" s="1042"/>
      <c r="CQ11" s="1042"/>
      <c r="CR11" s="1042"/>
      <c r="CS11" s="1042"/>
      <c r="CT11" s="1042"/>
      <c r="CU11" s="1042"/>
      <c r="CV11" s="1042"/>
      <c r="CW11" s="1043"/>
      <c r="CX11" s="501"/>
      <c r="CY11" s="1041" t="s">
        <v>1018</v>
      </c>
      <c r="CZ11" s="1042"/>
      <c r="DA11" s="1042"/>
      <c r="DB11" s="1042"/>
      <c r="DC11" s="1042"/>
      <c r="DD11" s="1042"/>
      <c r="DE11" s="1042"/>
      <c r="DF11" s="1042"/>
      <c r="DG11" s="1042"/>
      <c r="DH11" s="1043"/>
      <c r="DI11" s="501"/>
      <c r="DJ11" s="501"/>
      <c r="DL11" s="519"/>
      <c r="DM11" s="272"/>
      <c r="DN11" s="272"/>
      <c r="DO11" s="272"/>
      <c r="DP11" s="272"/>
      <c r="DQ11" s="272"/>
      <c r="DR11" s="272"/>
      <c r="DS11" s="272"/>
      <c r="DT11" s="272"/>
      <c r="DU11" s="272">
        <f t="shared" ref="DU11:DU42" si="22">SUM(DL11:DT11)</f>
        <v>0</v>
      </c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481"/>
    </row>
    <row r="12" spans="1:141" ht="69.75" customHeight="1" x14ac:dyDescent="0.25">
      <c r="A12" s="1079" t="s">
        <v>1019</v>
      </c>
      <c r="B12" s="1075" t="s">
        <v>518</v>
      </c>
      <c r="C12" s="1080">
        <f>O12+Z12+AK12+AV12+BG12+BR12+CC12+CN12+CY12</f>
        <v>3460000</v>
      </c>
      <c r="D12" s="1066">
        <f>P12+AA12+AL12+AW12+BH12+BS12+CD12+CO12+CZ12</f>
        <v>0</v>
      </c>
      <c r="E12" s="1066">
        <f t="shared" ref="E12:J12" si="23">Q12+AB12+AM12+AX12+BI12+BT12++CE12+CP12+DA12</f>
        <v>0</v>
      </c>
      <c r="F12" s="1066">
        <f t="shared" si="23"/>
        <v>0</v>
      </c>
      <c r="G12" s="1066">
        <f t="shared" si="23"/>
        <v>0</v>
      </c>
      <c r="H12" s="1066">
        <f t="shared" si="23"/>
        <v>0</v>
      </c>
      <c r="I12" s="1066">
        <f t="shared" si="23"/>
        <v>0</v>
      </c>
      <c r="J12" s="1066">
        <f t="shared" si="23"/>
        <v>0</v>
      </c>
      <c r="K12" s="525" t="s">
        <v>1020</v>
      </c>
      <c r="L12" s="526">
        <v>1</v>
      </c>
      <c r="M12" s="527">
        <f>X12++AI12+AT12+BE12+BP12++CA12+CL12+CW12+DH12</f>
        <v>0</v>
      </c>
      <c r="N12" s="280"/>
      <c r="O12" s="1049">
        <v>0</v>
      </c>
      <c r="P12" s="1032">
        <f>U12+V12</f>
        <v>0</v>
      </c>
      <c r="Q12" s="1073"/>
      <c r="R12" s="1070"/>
      <c r="S12" s="1070"/>
      <c r="T12" s="1070"/>
      <c r="U12" s="1026">
        <f>Q12+R12+S12+T12</f>
        <v>0</v>
      </c>
      <c r="V12" s="1070"/>
      <c r="W12" s="533" t="s">
        <v>1020</v>
      </c>
      <c r="X12" s="671"/>
      <c r="Y12" s="280"/>
      <c r="Z12" s="1049">
        <v>0</v>
      </c>
      <c r="AA12" s="1032">
        <f>AF12+AG12</f>
        <v>0</v>
      </c>
      <c r="AB12" s="1036"/>
      <c r="AC12" s="1037"/>
      <c r="AD12" s="1037"/>
      <c r="AE12" s="1037"/>
      <c r="AF12" s="1026">
        <f>AB12+AC12+AD12+AE12</f>
        <v>0</v>
      </c>
      <c r="AG12" s="1104"/>
      <c r="AH12" s="533" t="s">
        <v>1020</v>
      </c>
      <c r="AI12" s="555"/>
      <c r="AJ12" s="280"/>
      <c r="AK12" s="1049">
        <v>3460000</v>
      </c>
      <c r="AL12" s="1032">
        <f>AQ12+AR12</f>
        <v>0</v>
      </c>
      <c r="AM12" s="1036"/>
      <c r="AN12" s="1037"/>
      <c r="AO12" s="1037"/>
      <c r="AP12" s="1037"/>
      <c r="AQ12" s="1026">
        <f>AM12+AN12+AO12+AP12</f>
        <v>0</v>
      </c>
      <c r="AR12" s="1037"/>
      <c r="AS12" s="533" t="s">
        <v>1020</v>
      </c>
      <c r="AT12" s="555"/>
      <c r="AU12" s="280"/>
      <c r="AV12" s="1049">
        <v>0</v>
      </c>
      <c r="AW12" s="1032">
        <f>BB12+BC12</f>
        <v>0</v>
      </c>
      <c r="AX12" s="1036"/>
      <c r="AY12" s="1037"/>
      <c r="AZ12" s="1037"/>
      <c r="BA12" s="1037"/>
      <c r="BB12" s="1026">
        <f>AX12+AY12+AZ12+BA12</f>
        <v>0</v>
      </c>
      <c r="BC12" s="1037"/>
      <c r="BD12" s="533" t="s">
        <v>1020</v>
      </c>
      <c r="BE12" s="555"/>
      <c r="BF12" s="280"/>
      <c r="BG12" s="1049">
        <v>0</v>
      </c>
      <c r="BH12" s="1032">
        <f>BM12+BN12</f>
        <v>0</v>
      </c>
      <c r="BI12" s="1036"/>
      <c r="BJ12" s="1037"/>
      <c r="BK12" s="1037"/>
      <c r="BL12" s="1037"/>
      <c r="BM12" s="1026">
        <f>BI12+BJ12+BK12+BL12</f>
        <v>0</v>
      </c>
      <c r="BN12" s="1037"/>
      <c r="BO12" s="533" t="s">
        <v>1020</v>
      </c>
      <c r="BP12" s="555"/>
      <c r="BQ12" s="280"/>
      <c r="BR12" s="1049">
        <v>0</v>
      </c>
      <c r="BS12" s="1032">
        <f>BX12+BY12</f>
        <v>0</v>
      </c>
      <c r="BT12" s="1036"/>
      <c r="BU12" s="1037"/>
      <c r="BV12" s="1037"/>
      <c r="BW12" s="1037"/>
      <c r="BX12" s="1026">
        <f>BT12+BU12+BV12+BW12</f>
        <v>0</v>
      </c>
      <c r="BY12" s="1037"/>
      <c r="BZ12" s="533" t="s">
        <v>1020</v>
      </c>
      <c r="CA12" s="555"/>
      <c r="CB12" s="280"/>
      <c r="CC12" s="1049">
        <v>0</v>
      </c>
      <c r="CD12" s="1032">
        <f>CI12+CJ12</f>
        <v>0</v>
      </c>
      <c r="CE12" s="1036"/>
      <c r="CF12" s="1037"/>
      <c r="CG12" s="1037"/>
      <c r="CH12" s="1037"/>
      <c r="CI12" s="1026">
        <f>CE12+CF12+CG12+CH12</f>
        <v>0</v>
      </c>
      <c r="CJ12" s="1037"/>
      <c r="CK12" s="533" t="s">
        <v>1020</v>
      </c>
      <c r="CL12" s="555"/>
      <c r="CM12" s="280"/>
      <c r="CN12" s="1049">
        <v>0</v>
      </c>
      <c r="CO12" s="1032">
        <f>CT12+CU12</f>
        <v>0</v>
      </c>
      <c r="CP12" s="1036"/>
      <c r="CQ12" s="1037"/>
      <c r="CR12" s="1037"/>
      <c r="CS12" s="1037"/>
      <c r="CT12" s="1026">
        <f>CP12+CQ12+CR12+CS12</f>
        <v>0</v>
      </c>
      <c r="CU12" s="1037"/>
      <c r="CV12" s="533" t="s">
        <v>1020</v>
      </c>
      <c r="CW12" s="555"/>
      <c r="CX12" s="280"/>
      <c r="CY12" s="1049">
        <v>0</v>
      </c>
      <c r="CZ12" s="1032">
        <f>DE12+DF12</f>
        <v>0</v>
      </c>
      <c r="DA12" s="1036"/>
      <c r="DB12" s="1037"/>
      <c r="DC12" s="1037"/>
      <c r="DD12" s="1037"/>
      <c r="DE12" s="1026">
        <f>DA12+DB12+DC12+DD12</f>
        <v>0</v>
      </c>
      <c r="DF12" s="1037"/>
      <c r="DG12" s="533" t="s">
        <v>1020</v>
      </c>
      <c r="DH12" s="555"/>
      <c r="DI12" s="280"/>
      <c r="DJ12" s="280"/>
      <c r="DL12" s="519"/>
      <c r="DM12" s="272"/>
      <c r="DN12" s="272">
        <v>3460000</v>
      </c>
      <c r="DO12" s="272"/>
      <c r="DP12" s="272"/>
      <c r="DQ12" s="272"/>
      <c r="DR12" s="272"/>
      <c r="DS12" s="272"/>
      <c r="DT12" s="272"/>
      <c r="DU12" s="272">
        <f t="shared" si="22"/>
        <v>3460000</v>
      </c>
      <c r="DV12" s="271"/>
      <c r="DW12" s="532">
        <f>DX12+DY12+DZ12+EA12+EC12</f>
        <v>3460000</v>
      </c>
      <c r="DX12" s="532">
        <f>DU12*0.85</f>
        <v>2941000</v>
      </c>
      <c r="DY12" s="532">
        <f>DU12*0.1</f>
        <v>346000</v>
      </c>
      <c r="DZ12" s="532"/>
      <c r="EA12" s="532">
        <f>DU12*0.05</f>
        <v>173000</v>
      </c>
      <c r="EB12" s="532">
        <f>SUM(DX12:EA12)</f>
        <v>3460000</v>
      </c>
      <c r="EC12" s="532"/>
      <c r="ED12" s="271"/>
      <c r="EE12" s="271"/>
      <c r="EF12" s="271"/>
      <c r="EG12" s="271"/>
      <c r="EH12" s="271"/>
      <c r="EI12" s="271"/>
      <c r="EJ12" s="271"/>
      <c r="EK12" s="481"/>
    </row>
    <row r="13" spans="1:141" ht="92.25" customHeight="1" x14ac:dyDescent="0.25">
      <c r="A13" s="1079"/>
      <c r="B13" s="1075"/>
      <c r="C13" s="1080"/>
      <c r="D13" s="1026"/>
      <c r="E13" s="1026"/>
      <c r="F13" s="1026"/>
      <c r="G13" s="1026"/>
      <c r="H13" s="1026"/>
      <c r="I13" s="1026"/>
      <c r="J13" s="1026"/>
      <c r="K13" s="525" t="s">
        <v>1021</v>
      </c>
      <c r="L13" s="526">
        <v>2</v>
      </c>
      <c r="M13" s="527">
        <f>X13++AI13+AT13+BE13+BP13++CA13+CL13+CW13+DH13</f>
        <v>0</v>
      </c>
      <c r="N13" s="280"/>
      <c r="O13" s="1034"/>
      <c r="P13" s="1032"/>
      <c r="Q13" s="1073"/>
      <c r="R13" s="1070"/>
      <c r="S13" s="1070"/>
      <c r="T13" s="1070"/>
      <c r="U13" s="1026"/>
      <c r="V13" s="1070"/>
      <c r="W13" s="525" t="s">
        <v>1021</v>
      </c>
      <c r="X13" s="672"/>
      <c r="Y13" s="280"/>
      <c r="Z13" s="1034"/>
      <c r="AA13" s="1032"/>
      <c r="AB13" s="1036"/>
      <c r="AC13" s="1037"/>
      <c r="AD13" s="1037"/>
      <c r="AE13" s="1037"/>
      <c r="AF13" s="1026"/>
      <c r="AG13" s="1104"/>
      <c r="AH13" s="525" t="s">
        <v>1021</v>
      </c>
      <c r="AI13" s="190"/>
      <c r="AJ13" s="280"/>
      <c r="AK13" s="1034"/>
      <c r="AL13" s="1032"/>
      <c r="AM13" s="1036"/>
      <c r="AN13" s="1037"/>
      <c r="AO13" s="1037"/>
      <c r="AP13" s="1037"/>
      <c r="AQ13" s="1026"/>
      <c r="AR13" s="1037"/>
      <c r="AS13" s="525" t="s">
        <v>1021</v>
      </c>
      <c r="AT13" s="190"/>
      <c r="AU13" s="280"/>
      <c r="AV13" s="1034"/>
      <c r="AW13" s="1032"/>
      <c r="AX13" s="1036"/>
      <c r="AY13" s="1037"/>
      <c r="AZ13" s="1037"/>
      <c r="BA13" s="1037"/>
      <c r="BB13" s="1026"/>
      <c r="BC13" s="1037"/>
      <c r="BD13" s="525" t="s">
        <v>1021</v>
      </c>
      <c r="BE13" s="190"/>
      <c r="BF13" s="280"/>
      <c r="BG13" s="1034"/>
      <c r="BH13" s="1032"/>
      <c r="BI13" s="1036"/>
      <c r="BJ13" s="1037"/>
      <c r="BK13" s="1037"/>
      <c r="BL13" s="1037"/>
      <c r="BM13" s="1026"/>
      <c r="BN13" s="1037"/>
      <c r="BO13" s="525" t="s">
        <v>1021</v>
      </c>
      <c r="BP13" s="190"/>
      <c r="BQ13" s="280"/>
      <c r="BR13" s="1034"/>
      <c r="BS13" s="1032"/>
      <c r="BT13" s="1036"/>
      <c r="BU13" s="1037"/>
      <c r="BV13" s="1037"/>
      <c r="BW13" s="1037"/>
      <c r="BX13" s="1026"/>
      <c r="BY13" s="1037"/>
      <c r="BZ13" s="525" t="s">
        <v>1021</v>
      </c>
      <c r="CA13" s="190"/>
      <c r="CB13" s="280"/>
      <c r="CC13" s="1034"/>
      <c r="CD13" s="1032"/>
      <c r="CE13" s="1036"/>
      <c r="CF13" s="1037"/>
      <c r="CG13" s="1037"/>
      <c r="CH13" s="1037"/>
      <c r="CI13" s="1026"/>
      <c r="CJ13" s="1037"/>
      <c r="CK13" s="525" t="s">
        <v>1021</v>
      </c>
      <c r="CL13" s="190"/>
      <c r="CM13" s="280"/>
      <c r="CN13" s="1034"/>
      <c r="CO13" s="1032"/>
      <c r="CP13" s="1036"/>
      <c r="CQ13" s="1037"/>
      <c r="CR13" s="1037"/>
      <c r="CS13" s="1037"/>
      <c r="CT13" s="1026"/>
      <c r="CU13" s="1037"/>
      <c r="CV13" s="525" t="s">
        <v>1021</v>
      </c>
      <c r="CW13" s="190"/>
      <c r="CX13" s="280"/>
      <c r="CY13" s="1034"/>
      <c r="CZ13" s="1032"/>
      <c r="DA13" s="1036"/>
      <c r="DB13" s="1037"/>
      <c r="DC13" s="1037"/>
      <c r="DD13" s="1037"/>
      <c r="DE13" s="1026"/>
      <c r="DF13" s="1037"/>
      <c r="DG13" s="525" t="s">
        <v>1021</v>
      </c>
      <c r="DH13" s="190"/>
      <c r="DI13" s="280"/>
      <c r="DJ13" s="280"/>
      <c r="DL13" s="519"/>
      <c r="DM13" s="272"/>
      <c r="DN13" s="272"/>
      <c r="DO13" s="272"/>
      <c r="DP13" s="272"/>
      <c r="DQ13" s="272"/>
      <c r="DR13" s="272"/>
      <c r="DS13" s="272"/>
      <c r="DT13" s="272"/>
      <c r="DU13" s="272">
        <f t="shared" si="22"/>
        <v>0</v>
      </c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481"/>
    </row>
    <row r="14" spans="1:141" ht="87.75" customHeight="1" x14ac:dyDescent="0.25">
      <c r="A14" s="1079"/>
      <c r="B14" s="1075"/>
      <c r="C14" s="1080"/>
      <c r="D14" s="1083"/>
      <c r="E14" s="1027"/>
      <c r="F14" s="1027"/>
      <c r="G14" s="1027"/>
      <c r="H14" s="1027"/>
      <c r="I14" s="1027"/>
      <c r="J14" s="1027"/>
      <c r="K14" s="525" t="s">
        <v>1022</v>
      </c>
      <c r="L14" s="526">
        <v>2</v>
      </c>
      <c r="M14" s="527">
        <f>X14++AI14+AT14+BE14+BP14++CA14+CL14+CW14+DH14</f>
        <v>0</v>
      </c>
      <c r="N14" s="280"/>
      <c r="O14" s="1065"/>
      <c r="P14" s="1035"/>
      <c r="Q14" s="1073"/>
      <c r="R14" s="1070"/>
      <c r="S14" s="1070"/>
      <c r="T14" s="1070"/>
      <c r="U14" s="1026"/>
      <c r="V14" s="1070"/>
      <c r="W14" s="534" t="s">
        <v>1022</v>
      </c>
      <c r="X14" s="673"/>
      <c r="Y14" s="280"/>
      <c r="Z14" s="1065"/>
      <c r="AA14" s="1035"/>
      <c r="AB14" s="1036"/>
      <c r="AC14" s="1037"/>
      <c r="AD14" s="1037"/>
      <c r="AE14" s="1037"/>
      <c r="AF14" s="1026"/>
      <c r="AG14" s="1104"/>
      <c r="AH14" s="534" t="s">
        <v>1022</v>
      </c>
      <c r="AI14" s="556"/>
      <c r="AJ14" s="280"/>
      <c r="AK14" s="1065"/>
      <c r="AL14" s="1035"/>
      <c r="AM14" s="1036"/>
      <c r="AN14" s="1037"/>
      <c r="AO14" s="1037"/>
      <c r="AP14" s="1037"/>
      <c r="AQ14" s="1026"/>
      <c r="AR14" s="1037"/>
      <c r="AS14" s="534" t="s">
        <v>1022</v>
      </c>
      <c r="AT14" s="556"/>
      <c r="AU14" s="280"/>
      <c r="AV14" s="1065"/>
      <c r="AW14" s="1035"/>
      <c r="AX14" s="1036"/>
      <c r="AY14" s="1037"/>
      <c r="AZ14" s="1037"/>
      <c r="BA14" s="1037"/>
      <c r="BB14" s="1026"/>
      <c r="BC14" s="1037"/>
      <c r="BD14" s="534" t="s">
        <v>1022</v>
      </c>
      <c r="BE14" s="556"/>
      <c r="BF14" s="280"/>
      <c r="BG14" s="1065"/>
      <c r="BH14" s="1035"/>
      <c r="BI14" s="1036"/>
      <c r="BJ14" s="1037"/>
      <c r="BK14" s="1037"/>
      <c r="BL14" s="1037"/>
      <c r="BM14" s="1026"/>
      <c r="BN14" s="1037"/>
      <c r="BO14" s="534" t="s">
        <v>1022</v>
      </c>
      <c r="BP14" s="556"/>
      <c r="BQ14" s="280"/>
      <c r="BR14" s="1065"/>
      <c r="BS14" s="1035"/>
      <c r="BT14" s="1036"/>
      <c r="BU14" s="1037"/>
      <c r="BV14" s="1037"/>
      <c r="BW14" s="1037"/>
      <c r="BX14" s="1026"/>
      <c r="BY14" s="1037"/>
      <c r="BZ14" s="534" t="s">
        <v>1022</v>
      </c>
      <c r="CA14" s="556"/>
      <c r="CB14" s="280"/>
      <c r="CC14" s="1065"/>
      <c r="CD14" s="1035"/>
      <c r="CE14" s="1036"/>
      <c r="CF14" s="1037"/>
      <c r="CG14" s="1037"/>
      <c r="CH14" s="1037"/>
      <c r="CI14" s="1026"/>
      <c r="CJ14" s="1037"/>
      <c r="CK14" s="534" t="s">
        <v>1022</v>
      </c>
      <c r="CL14" s="556"/>
      <c r="CM14" s="280"/>
      <c r="CN14" s="1065"/>
      <c r="CO14" s="1035"/>
      <c r="CP14" s="1036"/>
      <c r="CQ14" s="1037"/>
      <c r="CR14" s="1037"/>
      <c r="CS14" s="1037"/>
      <c r="CT14" s="1026"/>
      <c r="CU14" s="1037"/>
      <c r="CV14" s="534" t="s">
        <v>1022</v>
      </c>
      <c r="CW14" s="556"/>
      <c r="CX14" s="280"/>
      <c r="CY14" s="1065"/>
      <c r="CZ14" s="1035"/>
      <c r="DA14" s="1036"/>
      <c r="DB14" s="1037"/>
      <c r="DC14" s="1037"/>
      <c r="DD14" s="1037"/>
      <c r="DE14" s="1026"/>
      <c r="DF14" s="1037"/>
      <c r="DG14" s="534" t="s">
        <v>1022</v>
      </c>
      <c r="DH14" s="556"/>
      <c r="DI14" s="280"/>
      <c r="DJ14" s="280"/>
      <c r="DL14" s="519"/>
      <c r="DM14" s="272"/>
      <c r="DN14" s="272"/>
      <c r="DO14" s="272"/>
      <c r="DP14" s="272"/>
      <c r="DQ14" s="272"/>
      <c r="DR14" s="272"/>
      <c r="DS14" s="272"/>
      <c r="DT14" s="272"/>
      <c r="DU14" s="272">
        <f t="shared" si="22"/>
        <v>0</v>
      </c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481"/>
    </row>
    <row r="15" spans="1:141" ht="15" customHeight="1" x14ac:dyDescent="0.25">
      <c r="A15" s="1105" t="s">
        <v>139</v>
      </c>
      <c r="B15" s="1106"/>
      <c r="C15" s="1106"/>
      <c r="D15" s="1106"/>
      <c r="E15" s="1106"/>
      <c r="F15" s="1106"/>
      <c r="G15" s="1106"/>
      <c r="H15" s="1106"/>
      <c r="I15" s="1106"/>
      <c r="J15" s="1106"/>
      <c r="K15" s="1106"/>
      <c r="L15" s="1106"/>
      <c r="M15" s="1107"/>
      <c r="N15" s="501"/>
      <c r="O15" s="1041" t="s">
        <v>139</v>
      </c>
      <c r="P15" s="1042"/>
      <c r="Q15" s="1042"/>
      <c r="R15" s="1042"/>
      <c r="S15" s="1042"/>
      <c r="T15" s="1042"/>
      <c r="U15" s="1042"/>
      <c r="V15" s="1042"/>
      <c r="W15" s="1042"/>
      <c r="X15" s="1043"/>
      <c r="Y15" s="501"/>
      <c r="Z15" s="1041" t="s">
        <v>139</v>
      </c>
      <c r="AA15" s="1042"/>
      <c r="AB15" s="1042"/>
      <c r="AC15" s="1042"/>
      <c r="AD15" s="1042"/>
      <c r="AE15" s="1042"/>
      <c r="AF15" s="1042"/>
      <c r="AG15" s="1042"/>
      <c r="AH15" s="1042"/>
      <c r="AI15" s="1043"/>
      <c r="AJ15" s="501"/>
      <c r="AK15" s="1041" t="s">
        <v>139</v>
      </c>
      <c r="AL15" s="1042"/>
      <c r="AM15" s="1042"/>
      <c r="AN15" s="1042"/>
      <c r="AO15" s="1042"/>
      <c r="AP15" s="1042"/>
      <c r="AQ15" s="1042"/>
      <c r="AR15" s="1042"/>
      <c r="AS15" s="1042"/>
      <c r="AT15" s="1043"/>
      <c r="AU15" s="501"/>
      <c r="AV15" s="1041" t="s">
        <v>139</v>
      </c>
      <c r="AW15" s="1042"/>
      <c r="AX15" s="1042"/>
      <c r="AY15" s="1042"/>
      <c r="AZ15" s="1042"/>
      <c r="BA15" s="1042"/>
      <c r="BB15" s="1042"/>
      <c r="BC15" s="1042"/>
      <c r="BD15" s="1042"/>
      <c r="BE15" s="1043"/>
      <c r="BF15" s="501"/>
      <c r="BG15" s="1041" t="s">
        <v>139</v>
      </c>
      <c r="BH15" s="1042"/>
      <c r="BI15" s="1042"/>
      <c r="BJ15" s="1042"/>
      <c r="BK15" s="1042"/>
      <c r="BL15" s="1042"/>
      <c r="BM15" s="1042"/>
      <c r="BN15" s="1042"/>
      <c r="BO15" s="1042"/>
      <c r="BP15" s="1043"/>
      <c r="BQ15" s="501"/>
      <c r="BR15" s="1041" t="s">
        <v>139</v>
      </c>
      <c r="BS15" s="1042"/>
      <c r="BT15" s="1042"/>
      <c r="BU15" s="1042"/>
      <c r="BV15" s="1042"/>
      <c r="BW15" s="1042"/>
      <c r="BX15" s="1042"/>
      <c r="BY15" s="1042"/>
      <c r="BZ15" s="1042"/>
      <c r="CA15" s="1043"/>
      <c r="CB15" s="501"/>
      <c r="CC15" s="1041" t="s">
        <v>139</v>
      </c>
      <c r="CD15" s="1042"/>
      <c r="CE15" s="1042"/>
      <c r="CF15" s="1042"/>
      <c r="CG15" s="1042"/>
      <c r="CH15" s="1042"/>
      <c r="CI15" s="1042"/>
      <c r="CJ15" s="1042"/>
      <c r="CK15" s="1042"/>
      <c r="CL15" s="1043"/>
      <c r="CM15" s="501"/>
      <c r="CN15" s="1041" t="s">
        <v>139</v>
      </c>
      <c r="CO15" s="1042"/>
      <c r="CP15" s="1042"/>
      <c r="CQ15" s="1042"/>
      <c r="CR15" s="1042"/>
      <c r="CS15" s="1042"/>
      <c r="CT15" s="1042"/>
      <c r="CU15" s="1042"/>
      <c r="CV15" s="1042"/>
      <c r="CW15" s="1043"/>
      <c r="CX15" s="501"/>
      <c r="CY15" s="1041" t="s">
        <v>139</v>
      </c>
      <c r="CZ15" s="1042"/>
      <c r="DA15" s="1042"/>
      <c r="DB15" s="1042"/>
      <c r="DC15" s="1042"/>
      <c r="DD15" s="1042"/>
      <c r="DE15" s="1042"/>
      <c r="DF15" s="1042"/>
      <c r="DG15" s="1042"/>
      <c r="DH15" s="1043"/>
      <c r="DI15" s="501"/>
      <c r="DJ15" s="501"/>
      <c r="DL15" s="519"/>
      <c r="DM15" s="272"/>
      <c r="DN15" s="272"/>
      <c r="DO15" s="272"/>
      <c r="DP15" s="272"/>
      <c r="DQ15" s="272"/>
      <c r="DR15" s="272"/>
      <c r="DS15" s="272"/>
      <c r="DT15" s="272"/>
      <c r="DU15" s="272">
        <f t="shared" si="22"/>
        <v>0</v>
      </c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481"/>
    </row>
    <row r="16" spans="1:141" ht="65.25" customHeight="1" x14ac:dyDescent="0.25">
      <c r="A16" s="1079" t="s">
        <v>1023</v>
      </c>
      <c r="B16" s="1075" t="s">
        <v>92</v>
      </c>
      <c r="C16" s="1080">
        <f t="shared" ref="C16:J16" si="24">O16+Z16+AK16+AV16+BG16+BR16+CC16+CN16+CY16</f>
        <v>250000</v>
      </c>
      <c r="D16" s="1066">
        <f t="shared" si="24"/>
        <v>0</v>
      </c>
      <c r="E16" s="1066">
        <f t="shared" si="24"/>
        <v>0</v>
      </c>
      <c r="F16" s="1066">
        <f t="shared" si="24"/>
        <v>0</v>
      </c>
      <c r="G16" s="1066">
        <f t="shared" si="24"/>
        <v>0</v>
      </c>
      <c r="H16" s="1066">
        <f t="shared" si="24"/>
        <v>0</v>
      </c>
      <c r="I16" s="1066">
        <f t="shared" si="24"/>
        <v>0</v>
      </c>
      <c r="J16" s="1066">
        <f t="shared" si="24"/>
        <v>0</v>
      </c>
      <c r="K16" s="525" t="s">
        <v>412</v>
      </c>
      <c r="L16" s="526">
        <v>2</v>
      </c>
      <c r="M16" s="527">
        <f>X16++AI16+AT16+BE16+BP16++CA16+CL16+CW16+DH16</f>
        <v>0</v>
      </c>
      <c r="N16" s="280"/>
      <c r="O16" s="1049">
        <v>0</v>
      </c>
      <c r="P16" s="1032">
        <f>U16+V16</f>
        <v>0</v>
      </c>
      <c r="Q16" s="1073"/>
      <c r="R16" s="1070"/>
      <c r="S16" s="1070"/>
      <c r="T16" s="1070"/>
      <c r="U16" s="1026">
        <f>Q16+R16+S16+T16</f>
        <v>0</v>
      </c>
      <c r="V16" s="1070"/>
      <c r="W16" s="533" t="s">
        <v>412</v>
      </c>
      <c r="X16" s="671"/>
      <c r="Y16" s="280"/>
      <c r="Z16" s="1049">
        <v>120000</v>
      </c>
      <c r="AA16" s="1032">
        <f>AF16+AG16</f>
        <v>0</v>
      </c>
      <c r="AB16" s="1036"/>
      <c r="AC16" s="1037"/>
      <c r="AD16" s="1037"/>
      <c r="AE16" s="1037"/>
      <c r="AF16" s="1026">
        <f>AB16+AC16+AD16+AE16</f>
        <v>0</v>
      </c>
      <c r="AG16" s="1037"/>
      <c r="AH16" s="533" t="s">
        <v>412</v>
      </c>
      <c r="AI16" s="555"/>
      <c r="AJ16" s="280"/>
      <c r="AK16" s="1049">
        <v>130000</v>
      </c>
      <c r="AL16" s="1032">
        <f>AQ16+AR16</f>
        <v>0</v>
      </c>
      <c r="AM16" s="1036"/>
      <c r="AN16" s="1037"/>
      <c r="AO16" s="1037"/>
      <c r="AP16" s="1037"/>
      <c r="AQ16" s="1026">
        <f>AM16+AN16+AO16+AP16</f>
        <v>0</v>
      </c>
      <c r="AR16" s="1037"/>
      <c r="AS16" s="533" t="s">
        <v>412</v>
      </c>
      <c r="AT16" s="555"/>
      <c r="AU16" s="280"/>
      <c r="AV16" s="1049">
        <v>0</v>
      </c>
      <c r="AW16" s="1032">
        <f>BB16+BC16</f>
        <v>0</v>
      </c>
      <c r="AX16" s="1036"/>
      <c r="AY16" s="1037"/>
      <c r="AZ16" s="1037"/>
      <c r="BA16" s="1037"/>
      <c r="BB16" s="1026">
        <f>AX16+AY16+AZ16+BA16</f>
        <v>0</v>
      </c>
      <c r="BC16" s="1037"/>
      <c r="BD16" s="533" t="s">
        <v>412</v>
      </c>
      <c r="BE16" s="555"/>
      <c r="BF16" s="280"/>
      <c r="BG16" s="1049">
        <v>0</v>
      </c>
      <c r="BH16" s="1032">
        <f>BM16+BN16</f>
        <v>0</v>
      </c>
      <c r="BI16" s="1036"/>
      <c r="BJ16" s="1037"/>
      <c r="BK16" s="1037"/>
      <c r="BL16" s="1037"/>
      <c r="BM16" s="1026">
        <f>BI16+BJ16+BK16+BL16</f>
        <v>0</v>
      </c>
      <c r="BN16" s="1037"/>
      <c r="BO16" s="533" t="s">
        <v>412</v>
      </c>
      <c r="BP16" s="555"/>
      <c r="BQ16" s="280"/>
      <c r="BR16" s="1049">
        <v>0</v>
      </c>
      <c r="BS16" s="1032">
        <f>BX16+BY16</f>
        <v>0</v>
      </c>
      <c r="BT16" s="1036"/>
      <c r="BU16" s="1037"/>
      <c r="BV16" s="1037"/>
      <c r="BW16" s="1037"/>
      <c r="BX16" s="1026">
        <f>BT16+BU16+BV16+BW16</f>
        <v>0</v>
      </c>
      <c r="BY16" s="1037"/>
      <c r="BZ16" s="533" t="s">
        <v>412</v>
      </c>
      <c r="CA16" s="555"/>
      <c r="CB16" s="280"/>
      <c r="CC16" s="1049">
        <v>0</v>
      </c>
      <c r="CD16" s="1032">
        <f>CI16+CJ16</f>
        <v>0</v>
      </c>
      <c r="CE16" s="1036"/>
      <c r="CF16" s="1037"/>
      <c r="CG16" s="1037"/>
      <c r="CH16" s="1037"/>
      <c r="CI16" s="1026">
        <f>CE16+CF16+CG16+CH16</f>
        <v>0</v>
      </c>
      <c r="CJ16" s="1037"/>
      <c r="CK16" s="533" t="s">
        <v>412</v>
      </c>
      <c r="CL16" s="555"/>
      <c r="CM16" s="280"/>
      <c r="CN16" s="1049">
        <v>0</v>
      </c>
      <c r="CO16" s="1032">
        <f>CT16+CU16</f>
        <v>0</v>
      </c>
      <c r="CP16" s="1036"/>
      <c r="CQ16" s="1037"/>
      <c r="CR16" s="1037"/>
      <c r="CS16" s="1037"/>
      <c r="CT16" s="1026">
        <f>CP16+CQ16+CR16+CS16</f>
        <v>0</v>
      </c>
      <c r="CU16" s="1037"/>
      <c r="CV16" s="533" t="s">
        <v>412</v>
      </c>
      <c r="CW16" s="555"/>
      <c r="CX16" s="280"/>
      <c r="CY16" s="1049">
        <v>0</v>
      </c>
      <c r="CZ16" s="1032">
        <f>DE16+DF16</f>
        <v>0</v>
      </c>
      <c r="DA16" s="1036"/>
      <c r="DB16" s="1037"/>
      <c r="DC16" s="1037"/>
      <c r="DD16" s="1037"/>
      <c r="DE16" s="1026">
        <f>DA16+DB16+DC16+DD16</f>
        <v>0</v>
      </c>
      <c r="DF16" s="1037"/>
      <c r="DG16" s="533" t="s">
        <v>412</v>
      </c>
      <c r="DH16" s="555"/>
      <c r="DI16" s="280"/>
      <c r="DJ16" s="280"/>
      <c r="DL16" s="519"/>
      <c r="DM16" s="272">
        <v>120000</v>
      </c>
      <c r="DN16" s="272">
        <v>130000</v>
      </c>
      <c r="DO16" s="272"/>
      <c r="DP16" s="272"/>
      <c r="DQ16" s="272"/>
      <c r="DR16" s="272"/>
      <c r="DS16" s="272"/>
      <c r="DT16" s="272"/>
      <c r="DU16" s="272">
        <f t="shared" si="22"/>
        <v>250000</v>
      </c>
      <c r="DV16" s="271"/>
      <c r="DW16" s="532">
        <f>DX16+DY16+DZ16+EA16+EC16</f>
        <v>250000</v>
      </c>
      <c r="DX16" s="532">
        <v>0</v>
      </c>
      <c r="DY16" s="532">
        <f>DU16*0.7</f>
        <v>175000</v>
      </c>
      <c r="DZ16" s="532">
        <f>DU16*0.15</f>
        <v>37500</v>
      </c>
      <c r="EA16" s="532"/>
      <c r="EB16" s="532">
        <f>SUM(DX16:EA16)</f>
        <v>212500</v>
      </c>
      <c r="EC16" s="532">
        <f>DU16*0.15</f>
        <v>37500</v>
      </c>
      <c r="ED16" s="271"/>
      <c r="EE16" s="271"/>
      <c r="EF16" s="271"/>
      <c r="EG16" s="271"/>
      <c r="EH16" s="271"/>
      <c r="EI16" s="271"/>
      <c r="EJ16" s="271"/>
      <c r="EK16" s="481"/>
    </row>
    <row r="17" spans="1:141" ht="61.5" customHeight="1" x14ac:dyDescent="0.25">
      <c r="A17" s="1079"/>
      <c r="B17" s="1075"/>
      <c r="C17" s="1080"/>
      <c r="D17" s="1027"/>
      <c r="E17" s="1027"/>
      <c r="F17" s="1027"/>
      <c r="G17" s="1027"/>
      <c r="H17" s="1027"/>
      <c r="I17" s="1027"/>
      <c r="J17" s="1027"/>
      <c r="K17" s="525" t="s">
        <v>140</v>
      </c>
      <c r="L17" s="526">
        <v>3</v>
      </c>
      <c r="M17" s="527">
        <f>X17++AI17+AT17+BE17+BP17++CA17+CL17+CW17+DH17</f>
        <v>0</v>
      </c>
      <c r="N17" s="280"/>
      <c r="O17" s="1034"/>
      <c r="P17" s="1033"/>
      <c r="Q17" s="1074"/>
      <c r="R17" s="1071"/>
      <c r="S17" s="1071"/>
      <c r="T17" s="1071"/>
      <c r="U17" s="1027"/>
      <c r="V17" s="1071"/>
      <c r="W17" s="525" t="s">
        <v>140</v>
      </c>
      <c r="X17" s="672"/>
      <c r="Y17" s="280"/>
      <c r="Z17" s="1034"/>
      <c r="AA17" s="1033"/>
      <c r="AB17" s="1031"/>
      <c r="AC17" s="1029"/>
      <c r="AD17" s="1029"/>
      <c r="AE17" s="1029"/>
      <c r="AF17" s="1027"/>
      <c r="AG17" s="1029"/>
      <c r="AH17" s="525" t="s">
        <v>140</v>
      </c>
      <c r="AI17" s="190"/>
      <c r="AJ17" s="280"/>
      <c r="AK17" s="1034"/>
      <c r="AL17" s="1033"/>
      <c r="AM17" s="1031"/>
      <c r="AN17" s="1029"/>
      <c r="AO17" s="1029"/>
      <c r="AP17" s="1029"/>
      <c r="AQ17" s="1027"/>
      <c r="AR17" s="1029"/>
      <c r="AS17" s="525" t="s">
        <v>140</v>
      </c>
      <c r="AT17" s="190"/>
      <c r="AU17" s="280"/>
      <c r="AV17" s="1034"/>
      <c r="AW17" s="1033"/>
      <c r="AX17" s="1031"/>
      <c r="AY17" s="1029"/>
      <c r="AZ17" s="1029"/>
      <c r="BA17" s="1029"/>
      <c r="BB17" s="1027"/>
      <c r="BC17" s="1029"/>
      <c r="BD17" s="525" t="s">
        <v>140</v>
      </c>
      <c r="BE17" s="190"/>
      <c r="BF17" s="280"/>
      <c r="BG17" s="1034"/>
      <c r="BH17" s="1033"/>
      <c r="BI17" s="1031"/>
      <c r="BJ17" s="1029"/>
      <c r="BK17" s="1029"/>
      <c r="BL17" s="1029"/>
      <c r="BM17" s="1027"/>
      <c r="BN17" s="1029"/>
      <c r="BO17" s="525" t="s">
        <v>140</v>
      </c>
      <c r="BP17" s="190"/>
      <c r="BQ17" s="280"/>
      <c r="BR17" s="1034"/>
      <c r="BS17" s="1033"/>
      <c r="BT17" s="1031"/>
      <c r="BU17" s="1029"/>
      <c r="BV17" s="1029"/>
      <c r="BW17" s="1029"/>
      <c r="BX17" s="1027"/>
      <c r="BY17" s="1029"/>
      <c r="BZ17" s="525" t="s">
        <v>140</v>
      </c>
      <c r="CA17" s="190"/>
      <c r="CB17" s="280"/>
      <c r="CC17" s="1034"/>
      <c r="CD17" s="1033"/>
      <c r="CE17" s="1031"/>
      <c r="CF17" s="1029"/>
      <c r="CG17" s="1029"/>
      <c r="CH17" s="1029"/>
      <c r="CI17" s="1027"/>
      <c r="CJ17" s="1029"/>
      <c r="CK17" s="525" t="s">
        <v>140</v>
      </c>
      <c r="CL17" s="190"/>
      <c r="CM17" s="280"/>
      <c r="CN17" s="1034"/>
      <c r="CO17" s="1033"/>
      <c r="CP17" s="1031"/>
      <c r="CQ17" s="1029"/>
      <c r="CR17" s="1029"/>
      <c r="CS17" s="1029"/>
      <c r="CT17" s="1027"/>
      <c r="CU17" s="1029"/>
      <c r="CV17" s="525" t="s">
        <v>140</v>
      </c>
      <c r="CW17" s="190"/>
      <c r="CX17" s="280"/>
      <c r="CY17" s="1034"/>
      <c r="CZ17" s="1033"/>
      <c r="DA17" s="1031"/>
      <c r="DB17" s="1029"/>
      <c r="DC17" s="1029"/>
      <c r="DD17" s="1029"/>
      <c r="DE17" s="1027"/>
      <c r="DF17" s="1029"/>
      <c r="DG17" s="525" t="s">
        <v>140</v>
      </c>
      <c r="DH17" s="190"/>
      <c r="DI17" s="280"/>
      <c r="DJ17" s="280"/>
      <c r="DL17" s="519"/>
      <c r="DM17" s="272"/>
      <c r="DN17" s="272"/>
      <c r="DO17" s="272"/>
      <c r="DP17" s="272"/>
      <c r="DQ17" s="272"/>
      <c r="DR17" s="272"/>
      <c r="DS17" s="272"/>
      <c r="DT17" s="272"/>
      <c r="DU17" s="272">
        <f t="shared" si="22"/>
        <v>0</v>
      </c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481"/>
    </row>
    <row r="18" spans="1:141" ht="72" customHeight="1" x14ac:dyDescent="0.25">
      <c r="A18" s="522" t="s">
        <v>1025</v>
      </c>
      <c r="B18" s="602" t="s">
        <v>413</v>
      </c>
      <c r="C18" s="523">
        <f t="shared" ref="C18:E19" si="25">O18+Z18+AK18+AV18+BG18+BR18+CC18+CN18+CY18</f>
        <v>0</v>
      </c>
      <c r="D18" s="524">
        <f t="shared" si="25"/>
        <v>0</v>
      </c>
      <c r="E18" s="524">
        <f t="shared" si="25"/>
        <v>0</v>
      </c>
      <c r="F18" s="524">
        <f t="shared" ref="F18:J19" si="26">R18+AC18+AN18+AY18+BJ18+BU18+CF18+CQ18+DB18</f>
        <v>0</v>
      </c>
      <c r="G18" s="524">
        <f t="shared" si="26"/>
        <v>0</v>
      </c>
      <c r="H18" s="524">
        <f t="shared" si="26"/>
        <v>0</v>
      </c>
      <c r="I18" s="524">
        <f t="shared" si="26"/>
        <v>0</v>
      </c>
      <c r="J18" s="524">
        <f t="shared" si="26"/>
        <v>0</v>
      </c>
      <c r="K18" s="525" t="s">
        <v>1026</v>
      </c>
      <c r="L18" s="526">
        <v>4</v>
      </c>
      <c r="M18" s="527">
        <f>X18++AI18+AT18+BE18+BP18++CA18+CL18+CW18+DH18</f>
        <v>0</v>
      </c>
      <c r="N18" s="280"/>
      <c r="O18" s="640">
        <v>0</v>
      </c>
      <c r="P18" s="536">
        <f>U18+V18</f>
        <v>0</v>
      </c>
      <c r="Q18" s="674"/>
      <c r="R18" s="675"/>
      <c r="S18" s="675"/>
      <c r="T18" s="675"/>
      <c r="U18" s="524">
        <f>Q18+R18+S18+T18</f>
        <v>0</v>
      </c>
      <c r="V18" s="675"/>
      <c r="W18" s="525" t="s">
        <v>1026</v>
      </c>
      <c r="X18" s="672"/>
      <c r="Y18" s="280"/>
      <c r="Z18" s="535">
        <v>0</v>
      </c>
      <c r="AA18" s="536">
        <f>AF18+AG18</f>
        <v>0</v>
      </c>
      <c r="AB18" s="557"/>
      <c r="AC18" s="137"/>
      <c r="AD18" s="137"/>
      <c r="AE18" s="137"/>
      <c r="AF18" s="524">
        <f>AB18+AC18+AD18+AE18</f>
        <v>0</v>
      </c>
      <c r="AG18" s="137"/>
      <c r="AH18" s="525" t="s">
        <v>1026</v>
      </c>
      <c r="AI18" s="190"/>
      <c r="AJ18" s="280"/>
      <c r="AK18" s="535">
        <v>0</v>
      </c>
      <c r="AL18" s="536">
        <f>AQ18+AR18</f>
        <v>0</v>
      </c>
      <c r="AM18" s="557"/>
      <c r="AN18" s="137"/>
      <c r="AO18" s="137"/>
      <c r="AP18" s="137"/>
      <c r="AQ18" s="524">
        <f>AM18+AN18+AO18+AP18</f>
        <v>0</v>
      </c>
      <c r="AR18" s="137"/>
      <c r="AS18" s="525" t="s">
        <v>1026</v>
      </c>
      <c r="AT18" s="190"/>
      <c r="AU18" s="280"/>
      <c r="AV18" s="535">
        <v>0</v>
      </c>
      <c r="AW18" s="536">
        <f>BB18+BC18</f>
        <v>0</v>
      </c>
      <c r="AX18" s="557"/>
      <c r="AY18" s="137"/>
      <c r="AZ18" s="137"/>
      <c r="BA18" s="137"/>
      <c r="BB18" s="524">
        <f>AX18+AY18+AZ18+BA18</f>
        <v>0</v>
      </c>
      <c r="BC18" s="137"/>
      <c r="BD18" s="525" t="s">
        <v>1026</v>
      </c>
      <c r="BE18" s="190"/>
      <c r="BF18" s="280"/>
      <c r="BG18" s="535">
        <v>0</v>
      </c>
      <c r="BH18" s="536">
        <f>BM18+BN18</f>
        <v>0</v>
      </c>
      <c r="BI18" s="557"/>
      <c r="BJ18" s="137"/>
      <c r="BK18" s="137"/>
      <c r="BL18" s="137"/>
      <c r="BM18" s="524">
        <f>BI18+BJ18+BK18+BL18</f>
        <v>0</v>
      </c>
      <c r="BN18" s="137"/>
      <c r="BO18" s="525" t="s">
        <v>1026</v>
      </c>
      <c r="BP18" s="190"/>
      <c r="BQ18" s="280"/>
      <c r="BR18" s="535">
        <v>0</v>
      </c>
      <c r="BS18" s="536">
        <f>BX18+BY18</f>
        <v>0</v>
      </c>
      <c r="BT18" s="557"/>
      <c r="BU18" s="137"/>
      <c r="BV18" s="137"/>
      <c r="BW18" s="137"/>
      <c r="BX18" s="524">
        <f>BT18+BU18+BV18+BW18</f>
        <v>0</v>
      </c>
      <c r="BY18" s="137"/>
      <c r="BZ18" s="525" t="s">
        <v>1026</v>
      </c>
      <c r="CA18" s="190"/>
      <c r="CB18" s="280"/>
      <c r="CC18" s="535">
        <v>0</v>
      </c>
      <c r="CD18" s="536">
        <f>CI18+CJ18</f>
        <v>0</v>
      </c>
      <c r="CE18" s="557"/>
      <c r="CF18" s="137"/>
      <c r="CG18" s="137"/>
      <c r="CH18" s="137"/>
      <c r="CI18" s="524">
        <f>CE18+CF18+CG18+CH18</f>
        <v>0</v>
      </c>
      <c r="CJ18" s="137"/>
      <c r="CK18" s="525" t="s">
        <v>1026</v>
      </c>
      <c r="CL18" s="190"/>
      <c r="CM18" s="280"/>
      <c r="CN18" s="535">
        <v>0</v>
      </c>
      <c r="CO18" s="536">
        <f>CT18+CU18</f>
        <v>0</v>
      </c>
      <c r="CP18" s="557"/>
      <c r="CQ18" s="137"/>
      <c r="CR18" s="137"/>
      <c r="CS18" s="137"/>
      <c r="CT18" s="524">
        <f>CP18+CQ18+CR18+CS18</f>
        <v>0</v>
      </c>
      <c r="CU18" s="137"/>
      <c r="CV18" s="525" t="s">
        <v>1026</v>
      </c>
      <c r="CW18" s="190"/>
      <c r="CX18" s="280"/>
      <c r="CY18" s="535">
        <v>0</v>
      </c>
      <c r="CZ18" s="536">
        <f>DE18+DF18</f>
        <v>0</v>
      </c>
      <c r="DA18" s="557"/>
      <c r="DB18" s="137"/>
      <c r="DC18" s="137"/>
      <c r="DD18" s="137"/>
      <c r="DE18" s="524">
        <f>DA18+DB18+DC18+DD18</f>
        <v>0</v>
      </c>
      <c r="DF18" s="137"/>
      <c r="DG18" s="525" t="s">
        <v>1026</v>
      </c>
      <c r="DH18" s="190"/>
      <c r="DI18" s="280"/>
      <c r="DJ18" s="280"/>
      <c r="DL18" s="519">
        <v>0</v>
      </c>
      <c r="DM18" s="272"/>
      <c r="DN18" s="272"/>
      <c r="DO18" s="272"/>
      <c r="DP18" s="272"/>
      <c r="DQ18" s="272"/>
      <c r="DR18" s="272"/>
      <c r="DS18" s="272"/>
      <c r="DT18" s="272"/>
      <c r="DU18" s="272">
        <f t="shared" si="22"/>
        <v>0</v>
      </c>
      <c r="DV18" s="271"/>
      <c r="DW18" s="532">
        <f>DX18+DY18+DZ18+EA18+EC18</f>
        <v>0</v>
      </c>
      <c r="DX18" s="532">
        <v>0</v>
      </c>
      <c r="DY18" s="532">
        <f>DU18*0.7</f>
        <v>0</v>
      </c>
      <c r="DZ18" s="532"/>
      <c r="EA18" s="532">
        <f>DU18*0.15</f>
        <v>0</v>
      </c>
      <c r="EB18" s="532">
        <f>SUM(DX18:EA18)</f>
        <v>0</v>
      </c>
      <c r="EC18" s="532">
        <f>DU18*0.15</f>
        <v>0</v>
      </c>
      <c r="ED18" s="271"/>
      <c r="EE18" s="271"/>
      <c r="EF18" s="271"/>
      <c r="EG18" s="271"/>
      <c r="EH18" s="271"/>
      <c r="EI18" s="271"/>
      <c r="EJ18" s="271"/>
      <c r="EK18" s="481"/>
    </row>
    <row r="19" spans="1:141" ht="57" customHeight="1" x14ac:dyDescent="0.25">
      <c r="A19" s="1079" t="s">
        <v>1027</v>
      </c>
      <c r="B19" s="1075" t="s">
        <v>413</v>
      </c>
      <c r="C19" s="1080">
        <f t="shared" si="25"/>
        <v>0</v>
      </c>
      <c r="D19" s="1066">
        <f t="shared" si="25"/>
        <v>0</v>
      </c>
      <c r="E19" s="1066">
        <f t="shared" si="25"/>
        <v>0</v>
      </c>
      <c r="F19" s="1066">
        <f t="shared" si="26"/>
        <v>0</v>
      </c>
      <c r="G19" s="1066">
        <f t="shared" si="26"/>
        <v>0</v>
      </c>
      <c r="H19" s="1066">
        <f t="shared" si="26"/>
        <v>0</v>
      </c>
      <c r="I19" s="1066">
        <f t="shared" si="26"/>
        <v>0</v>
      </c>
      <c r="J19" s="1066">
        <f t="shared" si="26"/>
        <v>0</v>
      </c>
      <c r="K19" s="525" t="s">
        <v>1024</v>
      </c>
      <c r="L19" s="526">
        <v>5</v>
      </c>
      <c r="M19" s="527">
        <f>X19++AI19+AT19+BE19+BP19++CA19+CL19+CW19+DH19</f>
        <v>0</v>
      </c>
      <c r="N19" s="280"/>
      <c r="O19" s="1034">
        <v>0</v>
      </c>
      <c r="P19" s="1032">
        <f>U19+V19</f>
        <v>0</v>
      </c>
      <c r="Q19" s="1072"/>
      <c r="R19" s="1069"/>
      <c r="S19" s="1069"/>
      <c r="T19" s="1069"/>
      <c r="U19" s="1026">
        <f>Q19+R19+S19+T19</f>
        <v>0</v>
      </c>
      <c r="V19" s="1069"/>
      <c r="W19" s="525" t="s">
        <v>1024</v>
      </c>
      <c r="X19" s="672"/>
      <c r="Y19" s="280"/>
      <c r="Z19" s="1034">
        <v>0</v>
      </c>
      <c r="AA19" s="1032">
        <f>AF19+AG19</f>
        <v>0</v>
      </c>
      <c r="AB19" s="1030"/>
      <c r="AC19" s="1024"/>
      <c r="AD19" s="1024"/>
      <c r="AE19" s="1024"/>
      <c r="AF19" s="1026">
        <f>AB19+AC19+AD19+AE19</f>
        <v>0</v>
      </c>
      <c r="AG19" s="1024"/>
      <c r="AH19" s="525" t="s">
        <v>1024</v>
      </c>
      <c r="AI19" s="190"/>
      <c r="AJ19" s="280"/>
      <c r="AK19" s="1034">
        <v>0</v>
      </c>
      <c r="AL19" s="1032">
        <f>AQ19+AR19</f>
        <v>0</v>
      </c>
      <c r="AM19" s="1030"/>
      <c r="AN19" s="1024"/>
      <c r="AO19" s="1024"/>
      <c r="AP19" s="1024"/>
      <c r="AQ19" s="1026">
        <f>AM19+AN19+AO19+AP19</f>
        <v>0</v>
      </c>
      <c r="AR19" s="1024"/>
      <c r="AS19" s="525" t="s">
        <v>1024</v>
      </c>
      <c r="AT19" s="190"/>
      <c r="AU19" s="280"/>
      <c r="AV19" s="1034">
        <v>0</v>
      </c>
      <c r="AW19" s="1032">
        <f>BB19+BC19</f>
        <v>0</v>
      </c>
      <c r="AX19" s="1030"/>
      <c r="AY19" s="1024"/>
      <c r="AZ19" s="1024"/>
      <c r="BA19" s="1024"/>
      <c r="BB19" s="1026">
        <f>AX19+AY19+AZ19+BA19</f>
        <v>0</v>
      </c>
      <c r="BC19" s="1024"/>
      <c r="BD19" s="525" t="s">
        <v>1024</v>
      </c>
      <c r="BE19" s="190"/>
      <c r="BF19" s="280"/>
      <c r="BG19" s="1034">
        <v>0</v>
      </c>
      <c r="BH19" s="1032">
        <f>BM19+BN19</f>
        <v>0</v>
      </c>
      <c r="BI19" s="1030"/>
      <c r="BJ19" s="1024"/>
      <c r="BK19" s="1024"/>
      <c r="BL19" s="1024"/>
      <c r="BM19" s="1026">
        <f>BI19+BJ19+BK19+BL19</f>
        <v>0</v>
      </c>
      <c r="BN19" s="1024"/>
      <c r="BO19" s="525" t="s">
        <v>1024</v>
      </c>
      <c r="BP19" s="190"/>
      <c r="BQ19" s="280"/>
      <c r="BR19" s="1034">
        <v>0</v>
      </c>
      <c r="BS19" s="1032">
        <f>BX19+BY19</f>
        <v>0</v>
      </c>
      <c r="BT19" s="1030"/>
      <c r="BU19" s="1024"/>
      <c r="BV19" s="1024"/>
      <c r="BW19" s="1024"/>
      <c r="BX19" s="1026">
        <f>BT19+BU19+BV19+BW19</f>
        <v>0</v>
      </c>
      <c r="BY19" s="1024"/>
      <c r="BZ19" s="525" t="s">
        <v>1024</v>
      </c>
      <c r="CA19" s="190"/>
      <c r="CB19" s="280"/>
      <c r="CC19" s="1034">
        <v>0</v>
      </c>
      <c r="CD19" s="1032">
        <f>CI19+CJ19</f>
        <v>0</v>
      </c>
      <c r="CE19" s="1030"/>
      <c r="CF19" s="1024"/>
      <c r="CG19" s="1024"/>
      <c r="CH19" s="1024"/>
      <c r="CI19" s="1026">
        <f>CE19+CF19+CG19+CH19</f>
        <v>0</v>
      </c>
      <c r="CJ19" s="1024"/>
      <c r="CK19" s="525" t="s">
        <v>1024</v>
      </c>
      <c r="CL19" s="190"/>
      <c r="CM19" s="280"/>
      <c r="CN19" s="1034">
        <v>0</v>
      </c>
      <c r="CO19" s="1032">
        <f>CT19+CU19</f>
        <v>0</v>
      </c>
      <c r="CP19" s="1030"/>
      <c r="CQ19" s="1024"/>
      <c r="CR19" s="1024"/>
      <c r="CS19" s="1024"/>
      <c r="CT19" s="1026">
        <f>CP19+CQ19+CR19+CS19</f>
        <v>0</v>
      </c>
      <c r="CU19" s="1024"/>
      <c r="CV19" s="525" t="s">
        <v>1024</v>
      </c>
      <c r="CW19" s="190"/>
      <c r="CX19" s="280"/>
      <c r="CY19" s="1034">
        <v>0</v>
      </c>
      <c r="CZ19" s="1032">
        <f>DE19+DF19</f>
        <v>0</v>
      </c>
      <c r="DA19" s="1030"/>
      <c r="DB19" s="1024"/>
      <c r="DC19" s="1024"/>
      <c r="DD19" s="1024"/>
      <c r="DE19" s="1026">
        <f>DA19+DB19+DC19+DD19</f>
        <v>0</v>
      </c>
      <c r="DF19" s="1024"/>
      <c r="DG19" s="525" t="s">
        <v>1024</v>
      </c>
      <c r="DH19" s="190"/>
      <c r="DI19" s="280"/>
      <c r="DJ19" s="280"/>
      <c r="DL19" s="519">
        <v>0</v>
      </c>
      <c r="DM19" s="272"/>
      <c r="DN19" s="272"/>
      <c r="DO19" s="272"/>
      <c r="DP19" s="272"/>
      <c r="DQ19" s="272"/>
      <c r="DR19" s="272"/>
      <c r="DS19" s="272"/>
      <c r="DT19" s="272"/>
      <c r="DU19" s="272">
        <f t="shared" si="22"/>
        <v>0</v>
      </c>
      <c r="DV19" s="271"/>
      <c r="DW19" s="532">
        <f>DX19+DY19+DZ19+EA19+EC19</f>
        <v>0</v>
      </c>
      <c r="DX19" s="532">
        <v>0</v>
      </c>
      <c r="DY19" s="532">
        <f>DU19*0.7</f>
        <v>0</v>
      </c>
      <c r="DZ19" s="532"/>
      <c r="EA19" s="532">
        <f>DU19*0.15</f>
        <v>0</v>
      </c>
      <c r="EB19" s="532">
        <f>SUM(DX19:EA19)</f>
        <v>0</v>
      </c>
      <c r="EC19" s="532">
        <f>DU19*0.15</f>
        <v>0</v>
      </c>
      <c r="ED19" s="271"/>
      <c r="EE19" s="271"/>
      <c r="EF19" s="271"/>
      <c r="EG19" s="271"/>
      <c r="EH19" s="271"/>
      <c r="EI19" s="271"/>
      <c r="EJ19" s="271"/>
      <c r="EK19" s="481"/>
    </row>
    <row r="20" spans="1:141" ht="77.25" customHeight="1" x14ac:dyDescent="0.25">
      <c r="A20" s="1079"/>
      <c r="B20" s="1075"/>
      <c r="C20" s="1080"/>
      <c r="D20" s="1027"/>
      <c r="E20" s="1027"/>
      <c r="F20" s="1027"/>
      <c r="G20" s="1027"/>
      <c r="H20" s="1027"/>
      <c r="I20" s="1027"/>
      <c r="J20" s="1027"/>
      <c r="K20" s="525" t="s">
        <v>1028</v>
      </c>
      <c r="L20" s="526">
        <v>5</v>
      </c>
      <c r="M20" s="527">
        <f>X20++AI20+AT20+BE20+BP20++CA20+CL20+CW20+DH20</f>
        <v>0</v>
      </c>
      <c r="N20" s="280"/>
      <c r="O20" s="1065"/>
      <c r="P20" s="1033"/>
      <c r="Q20" s="1073"/>
      <c r="R20" s="1070"/>
      <c r="S20" s="1070"/>
      <c r="T20" s="1070"/>
      <c r="U20" s="1027"/>
      <c r="V20" s="1070"/>
      <c r="W20" s="534" t="s">
        <v>1028</v>
      </c>
      <c r="X20" s="673"/>
      <c r="Y20" s="280"/>
      <c r="Z20" s="1065"/>
      <c r="AA20" s="1033"/>
      <c r="AB20" s="1036"/>
      <c r="AC20" s="1037"/>
      <c r="AD20" s="1037"/>
      <c r="AE20" s="1037"/>
      <c r="AF20" s="1027"/>
      <c r="AG20" s="1037"/>
      <c r="AH20" s="534" t="s">
        <v>1028</v>
      </c>
      <c r="AI20" s="556"/>
      <c r="AJ20" s="280"/>
      <c r="AK20" s="1065"/>
      <c r="AL20" s="1033"/>
      <c r="AM20" s="1036"/>
      <c r="AN20" s="1037"/>
      <c r="AO20" s="1037"/>
      <c r="AP20" s="1037"/>
      <c r="AQ20" s="1027"/>
      <c r="AR20" s="1037"/>
      <c r="AS20" s="534" t="s">
        <v>1028</v>
      </c>
      <c r="AT20" s="556"/>
      <c r="AU20" s="280"/>
      <c r="AV20" s="1065"/>
      <c r="AW20" s="1033"/>
      <c r="AX20" s="1036"/>
      <c r="AY20" s="1037"/>
      <c r="AZ20" s="1037"/>
      <c r="BA20" s="1037"/>
      <c r="BB20" s="1027"/>
      <c r="BC20" s="1037"/>
      <c r="BD20" s="534" t="s">
        <v>1028</v>
      </c>
      <c r="BE20" s="556"/>
      <c r="BF20" s="280"/>
      <c r="BG20" s="1065"/>
      <c r="BH20" s="1033"/>
      <c r="BI20" s="1036"/>
      <c r="BJ20" s="1037"/>
      <c r="BK20" s="1037"/>
      <c r="BL20" s="1037"/>
      <c r="BM20" s="1027"/>
      <c r="BN20" s="1037"/>
      <c r="BO20" s="534" t="s">
        <v>1028</v>
      </c>
      <c r="BP20" s="556"/>
      <c r="BQ20" s="280"/>
      <c r="BR20" s="1065"/>
      <c r="BS20" s="1033"/>
      <c r="BT20" s="1036"/>
      <c r="BU20" s="1037"/>
      <c r="BV20" s="1037"/>
      <c r="BW20" s="1037"/>
      <c r="BX20" s="1027"/>
      <c r="BY20" s="1037"/>
      <c r="BZ20" s="534" t="s">
        <v>1028</v>
      </c>
      <c r="CA20" s="556"/>
      <c r="CB20" s="280"/>
      <c r="CC20" s="1065"/>
      <c r="CD20" s="1033"/>
      <c r="CE20" s="1036"/>
      <c r="CF20" s="1037"/>
      <c r="CG20" s="1037"/>
      <c r="CH20" s="1037"/>
      <c r="CI20" s="1027"/>
      <c r="CJ20" s="1037"/>
      <c r="CK20" s="534" t="s">
        <v>1028</v>
      </c>
      <c r="CL20" s="556"/>
      <c r="CM20" s="280"/>
      <c r="CN20" s="1065"/>
      <c r="CO20" s="1033"/>
      <c r="CP20" s="1036"/>
      <c r="CQ20" s="1037"/>
      <c r="CR20" s="1037"/>
      <c r="CS20" s="1037"/>
      <c r="CT20" s="1027"/>
      <c r="CU20" s="1037"/>
      <c r="CV20" s="534" t="s">
        <v>1028</v>
      </c>
      <c r="CW20" s="556"/>
      <c r="CX20" s="280"/>
      <c r="CY20" s="1065"/>
      <c r="CZ20" s="1033"/>
      <c r="DA20" s="1036"/>
      <c r="DB20" s="1037"/>
      <c r="DC20" s="1037"/>
      <c r="DD20" s="1037"/>
      <c r="DE20" s="1027"/>
      <c r="DF20" s="1037"/>
      <c r="DG20" s="534" t="s">
        <v>1028</v>
      </c>
      <c r="DH20" s="556"/>
      <c r="DI20" s="280"/>
      <c r="DJ20" s="280"/>
      <c r="DL20" s="519"/>
      <c r="DM20" s="272"/>
      <c r="DN20" s="272"/>
      <c r="DO20" s="272"/>
      <c r="DP20" s="272"/>
      <c r="DQ20" s="272"/>
      <c r="DR20" s="272"/>
      <c r="DS20" s="272"/>
      <c r="DT20" s="272"/>
      <c r="DU20" s="272">
        <f t="shared" si="22"/>
        <v>0</v>
      </c>
      <c r="DV20" s="271"/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481"/>
    </row>
    <row r="21" spans="1:141" ht="15" customHeight="1" x14ac:dyDescent="0.25">
      <c r="A21" s="1076" t="s">
        <v>1029</v>
      </c>
      <c r="B21" s="1077"/>
      <c r="C21" s="1077"/>
      <c r="D21" s="1077"/>
      <c r="E21" s="1077"/>
      <c r="F21" s="1077"/>
      <c r="G21" s="1077"/>
      <c r="H21" s="1077"/>
      <c r="I21" s="1077"/>
      <c r="J21" s="1077"/>
      <c r="K21" s="1077"/>
      <c r="L21" s="1077"/>
      <c r="M21" s="1078"/>
      <c r="N21" s="501"/>
      <c r="O21" s="1041" t="s">
        <v>1029</v>
      </c>
      <c r="P21" s="1042"/>
      <c r="Q21" s="1042"/>
      <c r="R21" s="1042"/>
      <c r="S21" s="1042"/>
      <c r="T21" s="1042"/>
      <c r="U21" s="1042"/>
      <c r="V21" s="1042"/>
      <c r="W21" s="1042"/>
      <c r="X21" s="1043"/>
      <c r="Y21" s="501"/>
      <c r="Z21" s="1041" t="s">
        <v>1029</v>
      </c>
      <c r="AA21" s="1042"/>
      <c r="AB21" s="1042"/>
      <c r="AC21" s="1042"/>
      <c r="AD21" s="1042"/>
      <c r="AE21" s="1042"/>
      <c r="AF21" s="1042"/>
      <c r="AG21" s="1042"/>
      <c r="AH21" s="1042"/>
      <c r="AI21" s="1043"/>
      <c r="AJ21" s="501"/>
      <c r="AK21" s="1041" t="s">
        <v>1029</v>
      </c>
      <c r="AL21" s="1042"/>
      <c r="AM21" s="1042"/>
      <c r="AN21" s="1042"/>
      <c r="AO21" s="1042"/>
      <c r="AP21" s="1042"/>
      <c r="AQ21" s="1042"/>
      <c r="AR21" s="1042"/>
      <c r="AS21" s="1042"/>
      <c r="AT21" s="1043"/>
      <c r="AU21" s="501"/>
      <c r="AV21" s="1041" t="s">
        <v>1029</v>
      </c>
      <c r="AW21" s="1042"/>
      <c r="AX21" s="1042"/>
      <c r="AY21" s="1042"/>
      <c r="AZ21" s="1042"/>
      <c r="BA21" s="1042"/>
      <c r="BB21" s="1042"/>
      <c r="BC21" s="1042"/>
      <c r="BD21" s="1042"/>
      <c r="BE21" s="1043"/>
      <c r="BF21" s="501"/>
      <c r="BG21" s="1041" t="s">
        <v>1029</v>
      </c>
      <c r="BH21" s="1042"/>
      <c r="BI21" s="1042"/>
      <c r="BJ21" s="1042"/>
      <c r="BK21" s="1042"/>
      <c r="BL21" s="1042"/>
      <c r="BM21" s="1042"/>
      <c r="BN21" s="1042"/>
      <c r="BO21" s="1042"/>
      <c r="BP21" s="1043"/>
      <c r="BQ21" s="501"/>
      <c r="BR21" s="1041" t="s">
        <v>1029</v>
      </c>
      <c r="BS21" s="1042"/>
      <c r="BT21" s="1042"/>
      <c r="BU21" s="1042"/>
      <c r="BV21" s="1042"/>
      <c r="BW21" s="1042"/>
      <c r="BX21" s="1042"/>
      <c r="BY21" s="1042"/>
      <c r="BZ21" s="1042"/>
      <c r="CA21" s="1043"/>
      <c r="CB21" s="501"/>
      <c r="CC21" s="1041" t="s">
        <v>1029</v>
      </c>
      <c r="CD21" s="1042"/>
      <c r="CE21" s="1042"/>
      <c r="CF21" s="1042"/>
      <c r="CG21" s="1042"/>
      <c r="CH21" s="1042"/>
      <c r="CI21" s="1042"/>
      <c r="CJ21" s="1042"/>
      <c r="CK21" s="1042"/>
      <c r="CL21" s="1043"/>
      <c r="CM21" s="501"/>
      <c r="CN21" s="1041" t="s">
        <v>1029</v>
      </c>
      <c r="CO21" s="1042"/>
      <c r="CP21" s="1042"/>
      <c r="CQ21" s="1042"/>
      <c r="CR21" s="1042"/>
      <c r="CS21" s="1042"/>
      <c r="CT21" s="1042"/>
      <c r="CU21" s="1042"/>
      <c r="CV21" s="1042"/>
      <c r="CW21" s="1043"/>
      <c r="CX21" s="501"/>
      <c r="CY21" s="1041" t="s">
        <v>1029</v>
      </c>
      <c r="CZ21" s="1042"/>
      <c r="DA21" s="1042"/>
      <c r="DB21" s="1042"/>
      <c r="DC21" s="1042"/>
      <c r="DD21" s="1042"/>
      <c r="DE21" s="1042"/>
      <c r="DF21" s="1042"/>
      <c r="DG21" s="1042"/>
      <c r="DH21" s="1043"/>
      <c r="DI21" s="501"/>
      <c r="DJ21" s="501"/>
      <c r="DL21" s="519"/>
      <c r="DM21" s="272"/>
      <c r="DN21" s="272"/>
      <c r="DO21" s="272"/>
      <c r="DP21" s="272"/>
      <c r="DQ21" s="272"/>
      <c r="DR21" s="272"/>
      <c r="DS21" s="272"/>
      <c r="DT21" s="272"/>
      <c r="DU21" s="272">
        <f t="shared" si="22"/>
        <v>0</v>
      </c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481"/>
    </row>
    <row r="22" spans="1:141" ht="108" customHeight="1" x14ac:dyDescent="0.25">
      <c r="A22" s="1079" t="s">
        <v>1030</v>
      </c>
      <c r="B22" s="1075" t="s">
        <v>519</v>
      </c>
      <c r="C22" s="1080">
        <f>O22+Z22+AK22+AV22+BG22+BR22+CC22+CN22+CY22</f>
        <v>8350000</v>
      </c>
      <c r="D22" s="1066">
        <f>P22+AA22+AL22+AW22+BH22+BS22+CD22+CO22+CZ22</f>
        <v>133607.16</v>
      </c>
      <c r="E22" s="1066">
        <f t="shared" ref="E22:J22" si="27">Q22+AB22+AM22+AX22+BI22+BT22+CE22+CP22+DA22</f>
        <v>0</v>
      </c>
      <c r="F22" s="1066">
        <f t="shared" si="27"/>
        <v>8800</v>
      </c>
      <c r="G22" s="1066">
        <f t="shared" si="27"/>
        <v>0</v>
      </c>
      <c r="H22" s="1066">
        <f t="shared" si="27"/>
        <v>124807.16</v>
      </c>
      <c r="I22" s="1066">
        <f t="shared" si="27"/>
        <v>133607.16</v>
      </c>
      <c r="J22" s="1066">
        <f t="shared" si="27"/>
        <v>0</v>
      </c>
      <c r="K22" s="525" t="s">
        <v>141</v>
      </c>
      <c r="L22" s="526">
        <v>191</v>
      </c>
      <c r="M22" s="527">
        <f t="shared" ref="M22:M28" si="28">X22++AI22+AT22+BE22+BP22++CA22+CL22+CW22+DH22</f>
        <v>0</v>
      </c>
      <c r="N22" s="280"/>
      <c r="O22" s="1049">
        <v>150000</v>
      </c>
      <c r="P22" s="1032">
        <f>U22+V22</f>
        <v>133607.16</v>
      </c>
      <c r="Q22" s="1073"/>
      <c r="R22" s="1070">
        <v>8800</v>
      </c>
      <c r="S22" s="1070"/>
      <c r="T22" s="1070">
        <f>1000+11770.7+418.2+1003.2+240+487.62+11822.23+72+936.8+978.37+4089.08+166.5+3067.94+300+30+3462.24+1721.14+183.7+648+1136+480+303.11+417.3+300+109.32+35+950.45+4295.92+201.6+868.32+677.22+807.84+504+8991.14+264+624+964.45+261.6+58+784.55+25126.24+366.84+1181.4+17690.04+1199.1+13812</f>
        <v>124807.16</v>
      </c>
      <c r="U22" s="1026">
        <f>Q22+R22+S22+T22</f>
        <v>133607.16</v>
      </c>
      <c r="V22" s="1070"/>
      <c r="W22" s="533" t="s">
        <v>141</v>
      </c>
      <c r="X22" s="671"/>
      <c r="Y22" s="280"/>
      <c r="Z22" s="1049">
        <v>1700000</v>
      </c>
      <c r="AA22" s="1032">
        <f>AF22+AG22</f>
        <v>0</v>
      </c>
      <c r="AB22" s="1036"/>
      <c r="AC22" s="1037"/>
      <c r="AD22" s="1037"/>
      <c r="AE22" s="1037"/>
      <c r="AF22" s="1026">
        <f>AB22+AC22+AD22+AE22</f>
        <v>0</v>
      </c>
      <c r="AG22" s="1037"/>
      <c r="AH22" s="533" t="s">
        <v>141</v>
      </c>
      <c r="AI22" s="555"/>
      <c r="AJ22" s="280"/>
      <c r="AK22" s="1049">
        <v>3000000</v>
      </c>
      <c r="AL22" s="1032">
        <f>AQ22+AR22</f>
        <v>0</v>
      </c>
      <c r="AM22" s="1036"/>
      <c r="AN22" s="1037"/>
      <c r="AO22" s="1037"/>
      <c r="AP22" s="1037"/>
      <c r="AQ22" s="1026">
        <f>AM22+AN22+AO22+AP22</f>
        <v>0</v>
      </c>
      <c r="AR22" s="1037"/>
      <c r="AS22" s="533" t="s">
        <v>141</v>
      </c>
      <c r="AT22" s="555"/>
      <c r="AU22" s="280"/>
      <c r="AV22" s="1049">
        <v>3500000</v>
      </c>
      <c r="AW22" s="1032">
        <f>BB22+BC22</f>
        <v>0</v>
      </c>
      <c r="AX22" s="1036"/>
      <c r="AY22" s="1037"/>
      <c r="AZ22" s="1037"/>
      <c r="BA22" s="1037"/>
      <c r="BB22" s="1026">
        <f>AX22+AY22+AZ22+BA22</f>
        <v>0</v>
      </c>
      <c r="BC22" s="1037"/>
      <c r="BD22" s="533" t="s">
        <v>141</v>
      </c>
      <c r="BE22" s="555"/>
      <c r="BF22" s="280"/>
      <c r="BG22" s="1049">
        <v>0</v>
      </c>
      <c r="BH22" s="1032">
        <f>BM22+BN22</f>
        <v>0</v>
      </c>
      <c r="BI22" s="1036"/>
      <c r="BJ22" s="1037"/>
      <c r="BK22" s="1037"/>
      <c r="BL22" s="1037"/>
      <c r="BM22" s="1026">
        <f>BI22+BJ22+BK22+BL22</f>
        <v>0</v>
      </c>
      <c r="BN22" s="1037"/>
      <c r="BO22" s="533" t="s">
        <v>141</v>
      </c>
      <c r="BP22" s="555"/>
      <c r="BQ22" s="280"/>
      <c r="BR22" s="1049">
        <v>0</v>
      </c>
      <c r="BS22" s="1032">
        <f>BX22+BY22</f>
        <v>0</v>
      </c>
      <c r="BT22" s="1036"/>
      <c r="BU22" s="1037"/>
      <c r="BV22" s="1037"/>
      <c r="BW22" s="1037"/>
      <c r="BX22" s="1026">
        <f>BT22+BU22+BV22+BW22</f>
        <v>0</v>
      </c>
      <c r="BY22" s="1037"/>
      <c r="BZ22" s="533" t="s">
        <v>141</v>
      </c>
      <c r="CA22" s="555"/>
      <c r="CB22" s="280"/>
      <c r="CC22" s="1049">
        <v>0</v>
      </c>
      <c r="CD22" s="1032">
        <f>CI22+CJ22</f>
        <v>0</v>
      </c>
      <c r="CE22" s="1036"/>
      <c r="CF22" s="1037"/>
      <c r="CG22" s="1037"/>
      <c r="CH22" s="1037"/>
      <c r="CI22" s="1026">
        <f>CE22+CF22+CG22+CH22</f>
        <v>0</v>
      </c>
      <c r="CJ22" s="1037"/>
      <c r="CK22" s="533" t="s">
        <v>141</v>
      </c>
      <c r="CL22" s="555"/>
      <c r="CM22" s="280"/>
      <c r="CN22" s="1049">
        <v>0</v>
      </c>
      <c r="CO22" s="1032">
        <f>CT22+CU22</f>
        <v>0</v>
      </c>
      <c r="CP22" s="1036"/>
      <c r="CQ22" s="1037"/>
      <c r="CR22" s="1037"/>
      <c r="CS22" s="1037"/>
      <c r="CT22" s="1026">
        <f>CP22+CQ22+CR22+CS22</f>
        <v>0</v>
      </c>
      <c r="CU22" s="1037"/>
      <c r="CV22" s="533" t="s">
        <v>141</v>
      </c>
      <c r="CW22" s="555"/>
      <c r="CX22" s="280"/>
      <c r="CY22" s="1049">
        <v>0</v>
      </c>
      <c r="CZ22" s="1032">
        <f>DE22+DF22</f>
        <v>0</v>
      </c>
      <c r="DA22" s="1036"/>
      <c r="DB22" s="1037"/>
      <c r="DC22" s="1037"/>
      <c r="DD22" s="1037"/>
      <c r="DE22" s="1026">
        <f>DA22+DB22+DC22+DD22</f>
        <v>0</v>
      </c>
      <c r="DF22" s="1037"/>
      <c r="DG22" s="533" t="s">
        <v>141</v>
      </c>
      <c r="DH22" s="555"/>
      <c r="DI22" s="280"/>
      <c r="DJ22" s="280"/>
      <c r="DL22" s="519">
        <v>150000</v>
      </c>
      <c r="DM22" s="272">
        <v>1700000</v>
      </c>
      <c r="DN22" s="272">
        <v>3000000</v>
      </c>
      <c r="DO22" s="272">
        <v>3500000</v>
      </c>
      <c r="DP22" s="272"/>
      <c r="DQ22" s="272"/>
      <c r="DR22" s="272"/>
      <c r="DS22" s="272"/>
      <c r="DT22" s="272"/>
      <c r="DU22" s="272">
        <f t="shared" si="22"/>
        <v>8350000</v>
      </c>
      <c r="DV22" s="271"/>
      <c r="DW22" s="532">
        <f>DX22+DY22+DZ22+EA22+EC22</f>
        <v>8350000</v>
      </c>
      <c r="DX22" s="532">
        <f>DU22*0.85</f>
        <v>7097500</v>
      </c>
      <c r="DY22" s="532">
        <f>DU22*0.1</f>
        <v>835000</v>
      </c>
      <c r="DZ22" s="532"/>
      <c r="EA22" s="532">
        <f>DU22*0.05</f>
        <v>417500</v>
      </c>
      <c r="EB22" s="532">
        <f>SUM(DX22:EA22)</f>
        <v>8350000</v>
      </c>
      <c r="EC22" s="532"/>
      <c r="ED22" s="271"/>
      <c r="EE22" s="271"/>
      <c r="EF22" s="271"/>
      <c r="EG22" s="271"/>
      <c r="EH22" s="271"/>
      <c r="EI22" s="271"/>
      <c r="EJ22" s="271"/>
      <c r="EK22" s="481"/>
    </row>
    <row r="23" spans="1:141" ht="134.25" customHeight="1" x14ac:dyDescent="0.25">
      <c r="A23" s="1079"/>
      <c r="B23" s="1075"/>
      <c r="C23" s="1080"/>
      <c r="D23" s="1027"/>
      <c r="E23" s="1027"/>
      <c r="F23" s="1027"/>
      <c r="G23" s="1027"/>
      <c r="H23" s="1027"/>
      <c r="I23" s="1027"/>
      <c r="J23" s="1027"/>
      <c r="K23" s="525" t="s">
        <v>1031</v>
      </c>
      <c r="L23" s="526">
        <v>5</v>
      </c>
      <c r="M23" s="527">
        <f t="shared" si="28"/>
        <v>13</v>
      </c>
      <c r="N23" s="280"/>
      <c r="O23" s="1034"/>
      <c r="P23" s="1033"/>
      <c r="Q23" s="1074"/>
      <c r="R23" s="1071"/>
      <c r="S23" s="1071"/>
      <c r="T23" s="1071"/>
      <c r="U23" s="1027"/>
      <c r="V23" s="1071"/>
      <c r="W23" s="525" t="s">
        <v>1031</v>
      </c>
      <c r="X23" s="672">
        <f>1+9+3</f>
        <v>13</v>
      </c>
      <c r="Y23" s="280"/>
      <c r="Z23" s="1034"/>
      <c r="AA23" s="1033"/>
      <c r="AB23" s="1031"/>
      <c r="AC23" s="1029"/>
      <c r="AD23" s="1029"/>
      <c r="AE23" s="1029"/>
      <c r="AF23" s="1027"/>
      <c r="AG23" s="1029"/>
      <c r="AH23" s="525" t="s">
        <v>1031</v>
      </c>
      <c r="AI23" s="190"/>
      <c r="AJ23" s="280"/>
      <c r="AK23" s="1034"/>
      <c r="AL23" s="1033"/>
      <c r="AM23" s="1031"/>
      <c r="AN23" s="1029"/>
      <c r="AO23" s="1029"/>
      <c r="AP23" s="1029"/>
      <c r="AQ23" s="1027"/>
      <c r="AR23" s="1029"/>
      <c r="AS23" s="525" t="s">
        <v>1031</v>
      </c>
      <c r="AT23" s="190"/>
      <c r="AU23" s="280"/>
      <c r="AV23" s="1034"/>
      <c r="AW23" s="1033"/>
      <c r="AX23" s="1031"/>
      <c r="AY23" s="1029"/>
      <c r="AZ23" s="1029"/>
      <c r="BA23" s="1029"/>
      <c r="BB23" s="1027"/>
      <c r="BC23" s="1029"/>
      <c r="BD23" s="525" t="s">
        <v>1031</v>
      </c>
      <c r="BE23" s="190"/>
      <c r="BF23" s="280"/>
      <c r="BG23" s="1034"/>
      <c r="BH23" s="1033"/>
      <c r="BI23" s="1031"/>
      <c r="BJ23" s="1029"/>
      <c r="BK23" s="1029"/>
      <c r="BL23" s="1029"/>
      <c r="BM23" s="1027"/>
      <c r="BN23" s="1029"/>
      <c r="BO23" s="525" t="s">
        <v>1031</v>
      </c>
      <c r="BP23" s="190"/>
      <c r="BQ23" s="280"/>
      <c r="BR23" s="1034"/>
      <c r="BS23" s="1033"/>
      <c r="BT23" s="1031"/>
      <c r="BU23" s="1029"/>
      <c r="BV23" s="1029"/>
      <c r="BW23" s="1029"/>
      <c r="BX23" s="1027"/>
      <c r="BY23" s="1029"/>
      <c r="BZ23" s="525" t="s">
        <v>1031</v>
      </c>
      <c r="CA23" s="190"/>
      <c r="CB23" s="280"/>
      <c r="CC23" s="1034"/>
      <c r="CD23" s="1033"/>
      <c r="CE23" s="1031"/>
      <c r="CF23" s="1029"/>
      <c r="CG23" s="1029"/>
      <c r="CH23" s="1029"/>
      <c r="CI23" s="1027"/>
      <c r="CJ23" s="1029"/>
      <c r="CK23" s="525" t="s">
        <v>1031</v>
      </c>
      <c r="CL23" s="190"/>
      <c r="CM23" s="280"/>
      <c r="CN23" s="1034"/>
      <c r="CO23" s="1033"/>
      <c r="CP23" s="1031"/>
      <c r="CQ23" s="1029"/>
      <c r="CR23" s="1029"/>
      <c r="CS23" s="1029"/>
      <c r="CT23" s="1027"/>
      <c r="CU23" s="1029"/>
      <c r="CV23" s="525" t="s">
        <v>1031</v>
      </c>
      <c r="CW23" s="190"/>
      <c r="CX23" s="280"/>
      <c r="CY23" s="1034"/>
      <c r="CZ23" s="1033"/>
      <c r="DA23" s="1031"/>
      <c r="DB23" s="1029"/>
      <c r="DC23" s="1029"/>
      <c r="DD23" s="1029"/>
      <c r="DE23" s="1027"/>
      <c r="DF23" s="1029"/>
      <c r="DG23" s="525" t="s">
        <v>1031</v>
      </c>
      <c r="DH23" s="190"/>
      <c r="DI23" s="280"/>
      <c r="DJ23" s="280"/>
      <c r="DL23" s="519"/>
      <c r="DM23" s="272"/>
      <c r="DN23" s="272"/>
      <c r="DO23" s="272"/>
      <c r="DP23" s="272"/>
      <c r="DQ23" s="272"/>
      <c r="DR23" s="272"/>
      <c r="DS23" s="272"/>
      <c r="DT23" s="272"/>
      <c r="DU23" s="272">
        <f t="shared" si="22"/>
        <v>0</v>
      </c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481"/>
    </row>
    <row r="24" spans="1:141" ht="152.25" customHeight="1" x14ac:dyDescent="0.25">
      <c r="A24" s="1079" t="s">
        <v>493</v>
      </c>
      <c r="B24" s="1075" t="s">
        <v>520</v>
      </c>
      <c r="C24" s="1080">
        <f>O24+Z24+AK24+AV24+BG24+BR24+CC24+CN24+CY24</f>
        <v>1100000</v>
      </c>
      <c r="D24" s="1066">
        <f>P24+AA24+AL24+AW24+BH24+BS24+CD24+CO24+CZ24</f>
        <v>226836</v>
      </c>
      <c r="E24" s="1066">
        <f t="shared" ref="E24:J24" si="29">Q24+AB24+AM24+AX24+BI24+BT24++CE24+CP24+DA24</f>
        <v>0</v>
      </c>
      <c r="F24" s="1066">
        <f t="shared" si="29"/>
        <v>0</v>
      </c>
      <c r="G24" s="1066">
        <f t="shared" si="29"/>
        <v>0</v>
      </c>
      <c r="H24" s="1066">
        <f t="shared" si="29"/>
        <v>226836</v>
      </c>
      <c r="I24" s="1066">
        <f t="shared" si="29"/>
        <v>226836</v>
      </c>
      <c r="J24" s="1066">
        <f t="shared" si="29"/>
        <v>0</v>
      </c>
      <c r="K24" s="525" t="s">
        <v>1032</v>
      </c>
      <c r="L24" s="537">
        <v>5140</v>
      </c>
      <c r="M24" s="527">
        <f t="shared" si="28"/>
        <v>0</v>
      </c>
      <c r="N24" s="538"/>
      <c r="O24" s="1034">
        <v>150000</v>
      </c>
      <c r="P24" s="1032">
        <f>U24+V24</f>
        <v>226836</v>
      </c>
      <c r="Q24" s="1072"/>
      <c r="R24" s="1069"/>
      <c r="S24" s="1069"/>
      <c r="T24" s="1069">
        <v>226836</v>
      </c>
      <c r="U24" s="1066">
        <f>Q24+R24+S24+T24</f>
        <v>226836</v>
      </c>
      <c r="V24" s="1069"/>
      <c r="W24" s="525" t="s">
        <v>1032</v>
      </c>
      <c r="X24" s="676"/>
      <c r="Y24" s="538"/>
      <c r="Z24" s="1034">
        <v>250000</v>
      </c>
      <c r="AA24" s="1032">
        <f>AF24+AG24</f>
        <v>0</v>
      </c>
      <c r="AB24" s="1030"/>
      <c r="AC24" s="1024"/>
      <c r="AD24" s="1024"/>
      <c r="AE24" s="1024"/>
      <c r="AF24" s="1066">
        <f>AB24+AC24+AD24+AE24</f>
        <v>0</v>
      </c>
      <c r="AG24" s="1024"/>
      <c r="AH24" s="525" t="s">
        <v>1032</v>
      </c>
      <c r="AI24" s="198"/>
      <c r="AJ24" s="538"/>
      <c r="AK24" s="1034">
        <v>350000</v>
      </c>
      <c r="AL24" s="1032">
        <f>AQ24+AR24</f>
        <v>0</v>
      </c>
      <c r="AM24" s="1030"/>
      <c r="AN24" s="1024"/>
      <c r="AO24" s="1024"/>
      <c r="AP24" s="1024"/>
      <c r="AQ24" s="1066">
        <f>AM24+AN24+AO24+AP24</f>
        <v>0</v>
      </c>
      <c r="AR24" s="1024"/>
      <c r="AS24" s="525" t="s">
        <v>1032</v>
      </c>
      <c r="AT24" s="198"/>
      <c r="AU24" s="538"/>
      <c r="AV24" s="1034">
        <v>350000</v>
      </c>
      <c r="AW24" s="1032">
        <f>BB24+BC24</f>
        <v>0</v>
      </c>
      <c r="AX24" s="1030"/>
      <c r="AY24" s="1024"/>
      <c r="AZ24" s="1024"/>
      <c r="BA24" s="1024"/>
      <c r="BB24" s="1066">
        <f>AX24+AY24+AZ24+BA24</f>
        <v>0</v>
      </c>
      <c r="BC24" s="1024"/>
      <c r="BD24" s="525" t="s">
        <v>1032</v>
      </c>
      <c r="BE24" s="198"/>
      <c r="BF24" s="538"/>
      <c r="BG24" s="1034">
        <v>0</v>
      </c>
      <c r="BH24" s="1032">
        <f>BM24+BN24</f>
        <v>0</v>
      </c>
      <c r="BI24" s="1030"/>
      <c r="BJ24" s="1024"/>
      <c r="BK24" s="1024"/>
      <c r="BL24" s="1024"/>
      <c r="BM24" s="1066">
        <f>BI24+BJ24+BK24+BL24</f>
        <v>0</v>
      </c>
      <c r="BN24" s="1024"/>
      <c r="BO24" s="525" t="s">
        <v>1032</v>
      </c>
      <c r="BP24" s="198"/>
      <c r="BQ24" s="538"/>
      <c r="BR24" s="1034">
        <v>0</v>
      </c>
      <c r="BS24" s="1032">
        <f>BX24+BY24</f>
        <v>0</v>
      </c>
      <c r="BT24" s="1030"/>
      <c r="BU24" s="1024"/>
      <c r="BV24" s="1024"/>
      <c r="BW24" s="1024"/>
      <c r="BX24" s="1066">
        <f>BT24+BU24+BV24+BW24</f>
        <v>0</v>
      </c>
      <c r="BY24" s="1024"/>
      <c r="BZ24" s="525" t="s">
        <v>1032</v>
      </c>
      <c r="CA24" s="198"/>
      <c r="CB24" s="538"/>
      <c r="CC24" s="1034">
        <v>0</v>
      </c>
      <c r="CD24" s="1032">
        <f>CI24+CJ24</f>
        <v>0</v>
      </c>
      <c r="CE24" s="1030"/>
      <c r="CF24" s="1024"/>
      <c r="CG24" s="1024"/>
      <c r="CH24" s="1024"/>
      <c r="CI24" s="1066">
        <f>CE24+CF24+CG24+CH24</f>
        <v>0</v>
      </c>
      <c r="CJ24" s="1024"/>
      <c r="CK24" s="525" t="s">
        <v>1032</v>
      </c>
      <c r="CL24" s="198"/>
      <c r="CM24" s="538"/>
      <c r="CN24" s="1034">
        <v>0</v>
      </c>
      <c r="CO24" s="1032">
        <f>CT24+CU24</f>
        <v>0</v>
      </c>
      <c r="CP24" s="1030"/>
      <c r="CQ24" s="1024"/>
      <c r="CR24" s="1024"/>
      <c r="CS24" s="1024"/>
      <c r="CT24" s="1066">
        <f>CP24+CQ24+CR24+CS24</f>
        <v>0</v>
      </c>
      <c r="CU24" s="1024"/>
      <c r="CV24" s="525" t="s">
        <v>1032</v>
      </c>
      <c r="CW24" s="198"/>
      <c r="CX24" s="538"/>
      <c r="CY24" s="1034">
        <v>0</v>
      </c>
      <c r="CZ24" s="1032">
        <f>DE24+DF24</f>
        <v>0</v>
      </c>
      <c r="DA24" s="1030"/>
      <c r="DB24" s="1024"/>
      <c r="DC24" s="1024"/>
      <c r="DD24" s="1024"/>
      <c r="DE24" s="1066">
        <f>DA24+DB24+DC24+DD24</f>
        <v>0</v>
      </c>
      <c r="DF24" s="1024"/>
      <c r="DG24" s="525" t="s">
        <v>1032</v>
      </c>
      <c r="DH24" s="198"/>
      <c r="DI24" s="538"/>
      <c r="DJ24" s="538"/>
      <c r="DL24" s="519">
        <v>150000</v>
      </c>
      <c r="DM24" s="272">
        <v>250000</v>
      </c>
      <c r="DN24" s="272">
        <v>350000</v>
      </c>
      <c r="DO24" s="272">
        <v>350000</v>
      </c>
      <c r="DP24" s="272"/>
      <c r="DQ24" s="272"/>
      <c r="DR24" s="272"/>
      <c r="DS24" s="272"/>
      <c r="DT24" s="272"/>
      <c r="DU24" s="272">
        <f t="shared" si="22"/>
        <v>1100000</v>
      </c>
      <c r="DV24" s="271"/>
      <c r="DW24" s="532">
        <f>DX24+DY24+DZ24+EA24+EC24</f>
        <v>1100000</v>
      </c>
      <c r="DX24" s="532">
        <f>DU24*0.85</f>
        <v>935000</v>
      </c>
      <c r="DY24" s="532">
        <f>DU24*0.1</f>
        <v>110000</v>
      </c>
      <c r="DZ24" s="532"/>
      <c r="EA24" s="532">
        <f>DU24*0.05</f>
        <v>55000</v>
      </c>
      <c r="EB24" s="532">
        <f>SUM(DX24:EA24)</f>
        <v>1100000</v>
      </c>
      <c r="EC24" s="532"/>
      <c r="ED24" s="271"/>
      <c r="EE24" s="271"/>
      <c r="EF24" s="271"/>
      <c r="EG24" s="271"/>
      <c r="EH24" s="271"/>
      <c r="EI24" s="271"/>
      <c r="EJ24" s="271"/>
      <c r="EK24" s="481"/>
    </row>
    <row r="25" spans="1:141" ht="65.25" customHeight="1" x14ac:dyDescent="0.25">
      <c r="A25" s="1079"/>
      <c r="B25" s="1075"/>
      <c r="C25" s="1080"/>
      <c r="D25" s="1026"/>
      <c r="E25" s="1026"/>
      <c r="F25" s="1026"/>
      <c r="G25" s="1026"/>
      <c r="H25" s="1026"/>
      <c r="I25" s="1026"/>
      <c r="J25" s="1026"/>
      <c r="K25" s="525" t="s">
        <v>414</v>
      </c>
      <c r="L25" s="526">
        <v>11</v>
      </c>
      <c r="M25" s="527">
        <f t="shared" si="28"/>
        <v>1</v>
      </c>
      <c r="N25" s="280"/>
      <c r="O25" s="1034"/>
      <c r="P25" s="1032"/>
      <c r="Q25" s="1073"/>
      <c r="R25" s="1070"/>
      <c r="S25" s="1070"/>
      <c r="T25" s="1070"/>
      <c r="U25" s="1026"/>
      <c r="V25" s="1070"/>
      <c r="W25" s="525" t="s">
        <v>414</v>
      </c>
      <c r="X25" s="672">
        <v>1</v>
      </c>
      <c r="Y25" s="280"/>
      <c r="Z25" s="1034"/>
      <c r="AA25" s="1032"/>
      <c r="AB25" s="1036"/>
      <c r="AC25" s="1037"/>
      <c r="AD25" s="1037"/>
      <c r="AE25" s="1037"/>
      <c r="AF25" s="1026"/>
      <c r="AG25" s="1037"/>
      <c r="AH25" s="525" t="s">
        <v>414</v>
      </c>
      <c r="AI25" s="190"/>
      <c r="AJ25" s="280"/>
      <c r="AK25" s="1034"/>
      <c r="AL25" s="1032"/>
      <c r="AM25" s="1036"/>
      <c r="AN25" s="1037"/>
      <c r="AO25" s="1037"/>
      <c r="AP25" s="1037"/>
      <c r="AQ25" s="1026"/>
      <c r="AR25" s="1037"/>
      <c r="AS25" s="525" t="s">
        <v>414</v>
      </c>
      <c r="AT25" s="190"/>
      <c r="AU25" s="280"/>
      <c r="AV25" s="1034"/>
      <c r="AW25" s="1032"/>
      <c r="AX25" s="1036"/>
      <c r="AY25" s="1037"/>
      <c r="AZ25" s="1037"/>
      <c r="BA25" s="1037"/>
      <c r="BB25" s="1026"/>
      <c r="BC25" s="1037"/>
      <c r="BD25" s="525" t="s">
        <v>414</v>
      </c>
      <c r="BE25" s="190"/>
      <c r="BF25" s="280"/>
      <c r="BG25" s="1034"/>
      <c r="BH25" s="1032"/>
      <c r="BI25" s="1036"/>
      <c r="BJ25" s="1037"/>
      <c r="BK25" s="1037"/>
      <c r="BL25" s="1037"/>
      <c r="BM25" s="1026"/>
      <c r="BN25" s="1037"/>
      <c r="BO25" s="525" t="s">
        <v>414</v>
      </c>
      <c r="BP25" s="190"/>
      <c r="BQ25" s="280"/>
      <c r="BR25" s="1034"/>
      <c r="BS25" s="1032"/>
      <c r="BT25" s="1036"/>
      <c r="BU25" s="1037"/>
      <c r="BV25" s="1037"/>
      <c r="BW25" s="1037"/>
      <c r="BX25" s="1026"/>
      <c r="BY25" s="1037"/>
      <c r="BZ25" s="525" t="s">
        <v>414</v>
      </c>
      <c r="CA25" s="190"/>
      <c r="CB25" s="280"/>
      <c r="CC25" s="1034"/>
      <c r="CD25" s="1032"/>
      <c r="CE25" s="1036"/>
      <c r="CF25" s="1037"/>
      <c r="CG25" s="1037"/>
      <c r="CH25" s="1037"/>
      <c r="CI25" s="1026"/>
      <c r="CJ25" s="1037"/>
      <c r="CK25" s="525" t="s">
        <v>414</v>
      </c>
      <c r="CL25" s="190"/>
      <c r="CM25" s="280"/>
      <c r="CN25" s="1034"/>
      <c r="CO25" s="1032"/>
      <c r="CP25" s="1036"/>
      <c r="CQ25" s="1037"/>
      <c r="CR25" s="1037"/>
      <c r="CS25" s="1037"/>
      <c r="CT25" s="1026"/>
      <c r="CU25" s="1037"/>
      <c r="CV25" s="525" t="s">
        <v>414</v>
      </c>
      <c r="CW25" s="190"/>
      <c r="CX25" s="280"/>
      <c r="CY25" s="1034"/>
      <c r="CZ25" s="1032"/>
      <c r="DA25" s="1036"/>
      <c r="DB25" s="1037"/>
      <c r="DC25" s="1037"/>
      <c r="DD25" s="1037"/>
      <c r="DE25" s="1026"/>
      <c r="DF25" s="1037"/>
      <c r="DG25" s="525" t="s">
        <v>414</v>
      </c>
      <c r="DH25" s="190"/>
      <c r="DI25" s="280"/>
      <c r="DJ25" s="280"/>
      <c r="DL25" s="519"/>
      <c r="DM25" s="272"/>
      <c r="DN25" s="272"/>
      <c r="DO25" s="272"/>
      <c r="DP25" s="272"/>
      <c r="DQ25" s="272"/>
      <c r="DR25" s="272"/>
      <c r="DS25" s="272"/>
      <c r="DT25" s="272"/>
      <c r="DU25" s="272">
        <f t="shared" si="22"/>
        <v>0</v>
      </c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481"/>
    </row>
    <row r="26" spans="1:141" ht="108" customHeight="1" x14ac:dyDescent="0.25">
      <c r="A26" s="1079"/>
      <c r="B26" s="1075"/>
      <c r="C26" s="1080"/>
      <c r="D26" s="1083"/>
      <c r="E26" s="1027"/>
      <c r="F26" s="1027"/>
      <c r="G26" s="1027"/>
      <c r="H26" s="1027"/>
      <c r="I26" s="1027"/>
      <c r="J26" s="1027"/>
      <c r="K26" s="525" t="s">
        <v>1033</v>
      </c>
      <c r="L26" s="526">
        <v>42</v>
      </c>
      <c r="M26" s="527">
        <f t="shared" si="28"/>
        <v>0</v>
      </c>
      <c r="N26" s="280"/>
      <c r="O26" s="1034"/>
      <c r="P26" s="1035"/>
      <c r="Q26" s="1074"/>
      <c r="R26" s="1071"/>
      <c r="S26" s="1071"/>
      <c r="T26" s="1071"/>
      <c r="U26" s="1027"/>
      <c r="V26" s="1071"/>
      <c r="W26" s="525" t="s">
        <v>1033</v>
      </c>
      <c r="X26" s="672"/>
      <c r="Y26" s="280"/>
      <c r="Z26" s="1034"/>
      <c r="AA26" s="1035"/>
      <c r="AB26" s="1031"/>
      <c r="AC26" s="1029"/>
      <c r="AD26" s="1029"/>
      <c r="AE26" s="1029"/>
      <c r="AF26" s="1027"/>
      <c r="AG26" s="1029"/>
      <c r="AH26" s="525" t="s">
        <v>1033</v>
      </c>
      <c r="AI26" s="190"/>
      <c r="AJ26" s="280"/>
      <c r="AK26" s="1034"/>
      <c r="AL26" s="1035"/>
      <c r="AM26" s="1031"/>
      <c r="AN26" s="1029"/>
      <c r="AO26" s="1029"/>
      <c r="AP26" s="1029"/>
      <c r="AQ26" s="1027"/>
      <c r="AR26" s="1029"/>
      <c r="AS26" s="525" t="s">
        <v>1033</v>
      </c>
      <c r="AT26" s="190"/>
      <c r="AU26" s="280"/>
      <c r="AV26" s="1034"/>
      <c r="AW26" s="1035"/>
      <c r="AX26" s="1031"/>
      <c r="AY26" s="1029"/>
      <c r="AZ26" s="1029"/>
      <c r="BA26" s="1029"/>
      <c r="BB26" s="1027"/>
      <c r="BC26" s="1029"/>
      <c r="BD26" s="525" t="s">
        <v>1033</v>
      </c>
      <c r="BE26" s="190"/>
      <c r="BF26" s="280"/>
      <c r="BG26" s="1034"/>
      <c r="BH26" s="1035"/>
      <c r="BI26" s="1031"/>
      <c r="BJ26" s="1029"/>
      <c r="BK26" s="1029"/>
      <c r="BL26" s="1029"/>
      <c r="BM26" s="1027"/>
      <c r="BN26" s="1029"/>
      <c r="BO26" s="525" t="s">
        <v>1033</v>
      </c>
      <c r="BP26" s="190"/>
      <c r="BQ26" s="280"/>
      <c r="BR26" s="1034"/>
      <c r="BS26" s="1035"/>
      <c r="BT26" s="1031"/>
      <c r="BU26" s="1029"/>
      <c r="BV26" s="1029"/>
      <c r="BW26" s="1029"/>
      <c r="BX26" s="1027"/>
      <c r="BY26" s="1029"/>
      <c r="BZ26" s="525" t="s">
        <v>1033</v>
      </c>
      <c r="CA26" s="190"/>
      <c r="CB26" s="280"/>
      <c r="CC26" s="1034"/>
      <c r="CD26" s="1035"/>
      <c r="CE26" s="1031"/>
      <c r="CF26" s="1029"/>
      <c r="CG26" s="1029"/>
      <c r="CH26" s="1029"/>
      <c r="CI26" s="1027"/>
      <c r="CJ26" s="1029"/>
      <c r="CK26" s="525" t="s">
        <v>1033</v>
      </c>
      <c r="CL26" s="190"/>
      <c r="CM26" s="280"/>
      <c r="CN26" s="1034"/>
      <c r="CO26" s="1035"/>
      <c r="CP26" s="1031"/>
      <c r="CQ26" s="1029"/>
      <c r="CR26" s="1029"/>
      <c r="CS26" s="1029"/>
      <c r="CT26" s="1027"/>
      <c r="CU26" s="1029"/>
      <c r="CV26" s="525" t="s">
        <v>1033</v>
      </c>
      <c r="CW26" s="190"/>
      <c r="CX26" s="280"/>
      <c r="CY26" s="1034"/>
      <c r="CZ26" s="1035"/>
      <c r="DA26" s="1031"/>
      <c r="DB26" s="1029"/>
      <c r="DC26" s="1029"/>
      <c r="DD26" s="1029"/>
      <c r="DE26" s="1027"/>
      <c r="DF26" s="1029"/>
      <c r="DG26" s="525" t="s">
        <v>1033</v>
      </c>
      <c r="DH26" s="190"/>
      <c r="DI26" s="280"/>
      <c r="DJ26" s="280"/>
      <c r="DL26" s="519"/>
      <c r="DM26" s="272"/>
      <c r="DN26" s="272"/>
      <c r="DO26" s="272"/>
      <c r="DP26" s="272"/>
      <c r="DQ26" s="272"/>
      <c r="DR26" s="272"/>
      <c r="DS26" s="272"/>
      <c r="DT26" s="272"/>
      <c r="DU26" s="272">
        <f t="shared" si="22"/>
        <v>0</v>
      </c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481"/>
    </row>
    <row r="27" spans="1:141" ht="83.25" customHeight="1" x14ac:dyDescent="0.25">
      <c r="A27" s="1079" t="s">
        <v>1034</v>
      </c>
      <c r="B27" s="1075" t="s">
        <v>521</v>
      </c>
      <c r="C27" s="1080">
        <f t="shared" ref="C27:J27" si="30">O27+Z27+AK27+AV27+BG27+BR27+CC27+CN27+CY27</f>
        <v>30000</v>
      </c>
      <c r="D27" s="1066">
        <f t="shared" si="30"/>
        <v>0</v>
      </c>
      <c r="E27" s="1066">
        <f t="shared" si="30"/>
        <v>0</v>
      </c>
      <c r="F27" s="1066">
        <f t="shared" si="30"/>
        <v>0</v>
      </c>
      <c r="G27" s="1066">
        <f t="shared" si="30"/>
        <v>0</v>
      </c>
      <c r="H27" s="1066">
        <f t="shared" si="30"/>
        <v>0</v>
      </c>
      <c r="I27" s="1066">
        <f t="shared" si="30"/>
        <v>0</v>
      </c>
      <c r="J27" s="1066">
        <f t="shared" si="30"/>
        <v>0</v>
      </c>
      <c r="K27" s="525" t="s">
        <v>491</v>
      </c>
      <c r="L27" s="526">
        <v>2</v>
      </c>
      <c r="M27" s="527">
        <f t="shared" si="28"/>
        <v>0</v>
      </c>
      <c r="N27" s="280"/>
      <c r="O27" s="1034">
        <v>0</v>
      </c>
      <c r="P27" s="1032">
        <f>U27+V27</f>
        <v>0</v>
      </c>
      <c r="Q27" s="1072"/>
      <c r="R27" s="1069"/>
      <c r="S27" s="1069"/>
      <c r="T27" s="1069"/>
      <c r="U27" s="1026">
        <f>Q27+R27+S27+T27</f>
        <v>0</v>
      </c>
      <c r="V27" s="1069"/>
      <c r="W27" s="525" t="s">
        <v>491</v>
      </c>
      <c r="X27" s="672"/>
      <c r="Y27" s="280"/>
      <c r="Z27" s="1034">
        <v>10000</v>
      </c>
      <c r="AA27" s="1032">
        <f>AF27+AG27</f>
        <v>0</v>
      </c>
      <c r="AB27" s="1030"/>
      <c r="AC27" s="1024"/>
      <c r="AD27" s="1024"/>
      <c r="AE27" s="1024"/>
      <c r="AF27" s="1026">
        <f>AB27+AC27+AD27+AE27</f>
        <v>0</v>
      </c>
      <c r="AG27" s="1024"/>
      <c r="AH27" s="525" t="s">
        <v>491</v>
      </c>
      <c r="AI27" s="190"/>
      <c r="AJ27" s="280"/>
      <c r="AK27" s="1034">
        <v>20000</v>
      </c>
      <c r="AL27" s="1032">
        <f>AQ27+AR27</f>
        <v>0</v>
      </c>
      <c r="AM27" s="1030"/>
      <c r="AN27" s="1024"/>
      <c r="AO27" s="1024"/>
      <c r="AP27" s="1024"/>
      <c r="AQ27" s="1026">
        <f>AM27+AN27+AO27+AP27</f>
        <v>0</v>
      </c>
      <c r="AR27" s="1024"/>
      <c r="AS27" s="525" t="s">
        <v>491</v>
      </c>
      <c r="AT27" s="190"/>
      <c r="AU27" s="280"/>
      <c r="AV27" s="1034">
        <v>0</v>
      </c>
      <c r="AW27" s="1032">
        <f>BB27+BC27</f>
        <v>0</v>
      </c>
      <c r="AX27" s="1030"/>
      <c r="AY27" s="1024"/>
      <c r="AZ27" s="1024"/>
      <c r="BA27" s="1024"/>
      <c r="BB27" s="1026">
        <f>AX27+AY27+AZ27+BA27</f>
        <v>0</v>
      </c>
      <c r="BC27" s="1024"/>
      <c r="BD27" s="525" t="s">
        <v>491</v>
      </c>
      <c r="BE27" s="190"/>
      <c r="BF27" s="280"/>
      <c r="BG27" s="1034">
        <v>0</v>
      </c>
      <c r="BH27" s="1032">
        <f>BM27+BN27</f>
        <v>0</v>
      </c>
      <c r="BI27" s="1030"/>
      <c r="BJ27" s="1024"/>
      <c r="BK27" s="1024"/>
      <c r="BL27" s="1024"/>
      <c r="BM27" s="1026">
        <f>BI27+BJ27+BK27+BL27</f>
        <v>0</v>
      </c>
      <c r="BN27" s="1024"/>
      <c r="BO27" s="525" t="s">
        <v>491</v>
      </c>
      <c r="BP27" s="190"/>
      <c r="BQ27" s="280"/>
      <c r="BR27" s="1034">
        <v>0</v>
      </c>
      <c r="BS27" s="1032">
        <f>BX27+BY27</f>
        <v>0</v>
      </c>
      <c r="BT27" s="1030"/>
      <c r="BU27" s="1024"/>
      <c r="BV27" s="1024"/>
      <c r="BW27" s="1024"/>
      <c r="BX27" s="1026">
        <f>BT27+BU27+BV27+BW27</f>
        <v>0</v>
      </c>
      <c r="BY27" s="1024"/>
      <c r="BZ27" s="525" t="s">
        <v>491</v>
      </c>
      <c r="CA27" s="190"/>
      <c r="CB27" s="280"/>
      <c r="CC27" s="1034">
        <v>0</v>
      </c>
      <c r="CD27" s="1032">
        <f>CI27+CJ27</f>
        <v>0</v>
      </c>
      <c r="CE27" s="1030"/>
      <c r="CF27" s="1024"/>
      <c r="CG27" s="1024"/>
      <c r="CH27" s="1024"/>
      <c r="CI27" s="1026">
        <f>CE27+CF27+CG27+CH27</f>
        <v>0</v>
      </c>
      <c r="CJ27" s="1024"/>
      <c r="CK27" s="525" t="s">
        <v>491</v>
      </c>
      <c r="CL27" s="190"/>
      <c r="CM27" s="280"/>
      <c r="CN27" s="1034">
        <v>0</v>
      </c>
      <c r="CO27" s="1032">
        <f>CT27+CU27</f>
        <v>0</v>
      </c>
      <c r="CP27" s="1030"/>
      <c r="CQ27" s="1024"/>
      <c r="CR27" s="1024"/>
      <c r="CS27" s="1024"/>
      <c r="CT27" s="1026">
        <f>CP27+CQ27+CR27+CS27</f>
        <v>0</v>
      </c>
      <c r="CU27" s="1024"/>
      <c r="CV27" s="525" t="s">
        <v>491</v>
      </c>
      <c r="CW27" s="190"/>
      <c r="CX27" s="280"/>
      <c r="CY27" s="1034">
        <v>0</v>
      </c>
      <c r="CZ27" s="1032">
        <f>DE27+DF27</f>
        <v>0</v>
      </c>
      <c r="DA27" s="1030"/>
      <c r="DB27" s="1024"/>
      <c r="DC27" s="1024"/>
      <c r="DD27" s="1024"/>
      <c r="DE27" s="1026">
        <f>DA27+DB27+DC27+DD27</f>
        <v>0</v>
      </c>
      <c r="DF27" s="1024"/>
      <c r="DG27" s="525" t="s">
        <v>491</v>
      </c>
      <c r="DH27" s="190"/>
      <c r="DI27" s="280"/>
      <c r="DJ27" s="280"/>
      <c r="DL27" s="519">
        <v>0</v>
      </c>
      <c r="DM27" s="272"/>
      <c r="DN27" s="272"/>
      <c r="DO27" s="272"/>
      <c r="DP27" s="272"/>
      <c r="DQ27" s="272"/>
      <c r="DR27" s="272"/>
      <c r="DS27" s="272"/>
      <c r="DT27" s="272"/>
      <c r="DU27" s="272">
        <f t="shared" si="22"/>
        <v>0</v>
      </c>
      <c r="DV27" s="271"/>
      <c r="DW27" s="532">
        <f>DX27+DY27+DZ27+EA27+EC27</f>
        <v>0</v>
      </c>
      <c r="DX27" s="532">
        <v>0</v>
      </c>
      <c r="DY27" s="532">
        <f>DU27*0.7</f>
        <v>0</v>
      </c>
      <c r="DZ27" s="532"/>
      <c r="EA27" s="532">
        <f>DU27*0.15</f>
        <v>0</v>
      </c>
      <c r="EB27" s="532">
        <f>SUM(DX27:EA27)</f>
        <v>0</v>
      </c>
      <c r="EC27" s="532">
        <f>DU27*0.15</f>
        <v>0</v>
      </c>
      <c r="ED27" s="271"/>
      <c r="EE27" s="271"/>
      <c r="EF27" s="271"/>
      <c r="EG27" s="271"/>
      <c r="EH27" s="271"/>
      <c r="EI27" s="271"/>
      <c r="EJ27" s="271"/>
      <c r="EK27" s="481"/>
    </row>
    <row r="28" spans="1:141" ht="82.5" customHeight="1" x14ac:dyDescent="0.25">
      <c r="A28" s="1079"/>
      <c r="B28" s="1075"/>
      <c r="C28" s="1080"/>
      <c r="D28" s="1027"/>
      <c r="E28" s="1027"/>
      <c r="F28" s="1027"/>
      <c r="G28" s="1027"/>
      <c r="H28" s="1027"/>
      <c r="I28" s="1027"/>
      <c r="J28" s="1027"/>
      <c r="K28" s="525" t="s">
        <v>528</v>
      </c>
      <c r="L28" s="526">
        <v>10</v>
      </c>
      <c r="M28" s="527">
        <f t="shared" si="28"/>
        <v>0</v>
      </c>
      <c r="N28" s="280"/>
      <c r="O28" s="1065"/>
      <c r="P28" s="1033"/>
      <c r="Q28" s="1073"/>
      <c r="R28" s="1070"/>
      <c r="S28" s="1070"/>
      <c r="T28" s="1070"/>
      <c r="U28" s="1027"/>
      <c r="V28" s="1070"/>
      <c r="W28" s="534" t="s">
        <v>528</v>
      </c>
      <c r="X28" s="673"/>
      <c r="Y28" s="280"/>
      <c r="Z28" s="1065"/>
      <c r="AA28" s="1033"/>
      <c r="AB28" s="1036"/>
      <c r="AC28" s="1037"/>
      <c r="AD28" s="1037"/>
      <c r="AE28" s="1037"/>
      <c r="AF28" s="1027"/>
      <c r="AG28" s="1037"/>
      <c r="AH28" s="534" t="s">
        <v>528</v>
      </c>
      <c r="AI28" s="556"/>
      <c r="AJ28" s="280"/>
      <c r="AK28" s="1065"/>
      <c r="AL28" s="1033"/>
      <c r="AM28" s="1036"/>
      <c r="AN28" s="1037"/>
      <c r="AO28" s="1037"/>
      <c r="AP28" s="1037"/>
      <c r="AQ28" s="1027"/>
      <c r="AR28" s="1037"/>
      <c r="AS28" s="534" t="s">
        <v>528</v>
      </c>
      <c r="AT28" s="556"/>
      <c r="AU28" s="280"/>
      <c r="AV28" s="1065"/>
      <c r="AW28" s="1033"/>
      <c r="AX28" s="1036"/>
      <c r="AY28" s="1037"/>
      <c r="AZ28" s="1037"/>
      <c r="BA28" s="1037"/>
      <c r="BB28" s="1027"/>
      <c r="BC28" s="1037"/>
      <c r="BD28" s="534" t="s">
        <v>528</v>
      </c>
      <c r="BE28" s="556"/>
      <c r="BF28" s="280"/>
      <c r="BG28" s="1065"/>
      <c r="BH28" s="1033"/>
      <c r="BI28" s="1036"/>
      <c r="BJ28" s="1037"/>
      <c r="BK28" s="1037"/>
      <c r="BL28" s="1037"/>
      <c r="BM28" s="1027"/>
      <c r="BN28" s="1037"/>
      <c r="BO28" s="534" t="s">
        <v>528</v>
      </c>
      <c r="BP28" s="556"/>
      <c r="BQ28" s="280"/>
      <c r="BR28" s="1065"/>
      <c r="BS28" s="1033"/>
      <c r="BT28" s="1036"/>
      <c r="BU28" s="1037"/>
      <c r="BV28" s="1037"/>
      <c r="BW28" s="1037"/>
      <c r="BX28" s="1027"/>
      <c r="BY28" s="1037"/>
      <c r="BZ28" s="534" t="s">
        <v>528</v>
      </c>
      <c r="CA28" s="556"/>
      <c r="CB28" s="280"/>
      <c r="CC28" s="1065"/>
      <c r="CD28" s="1033"/>
      <c r="CE28" s="1036"/>
      <c r="CF28" s="1037"/>
      <c r="CG28" s="1037"/>
      <c r="CH28" s="1037"/>
      <c r="CI28" s="1027"/>
      <c r="CJ28" s="1037"/>
      <c r="CK28" s="534" t="s">
        <v>528</v>
      </c>
      <c r="CL28" s="556"/>
      <c r="CM28" s="280"/>
      <c r="CN28" s="1065"/>
      <c r="CO28" s="1033"/>
      <c r="CP28" s="1036"/>
      <c r="CQ28" s="1037"/>
      <c r="CR28" s="1037"/>
      <c r="CS28" s="1037"/>
      <c r="CT28" s="1027"/>
      <c r="CU28" s="1037"/>
      <c r="CV28" s="534" t="s">
        <v>528</v>
      </c>
      <c r="CW28" s="556"/>
      <c r="CX28" s="280"/>
      <c r="CY28" s="1065"/>
      <c r="CZ28" s="1033"/>
      <c r="DA28" s="1036"/>
      <c r="DB28" s="1037"/>
      <c r="DC28" s="1037"/>
      <c r="DD28" s="1037"/>
      <c r="DE28" s="1027"/>
      <c r="DF28" s="1037"/>
      <c r="DG28" s="534" t="s">
        <v>528</v>
      </c>
      <c r="DH28" s="556"/>
      <c r="DI28" s="280"/>
      <c r="DJ28" s="280"/>
      <c r="DL28" s="519"/>
      <c r="DM28" s="272">
        <v>10000</v>
      </c>
      <c r="DN28" s="272">
        <v>20000</v>
      </c>
      <c r="DO28" s="272"/>
      <c r="DP28" s="272"/>
      <c r="DQ28" s="272"/>
      <c r="DR28" s="272"/>
      <c r="DS28" s="272"/>
      <c r="DT28" s="272"/>
      <c r="DU28" s="272">
        <f t="shared" si="22"/>
        <v>30000</v>
      </c>
      <c r="DV28" s="271"/>
      <c r="DW28" s="532">
        <f>DX28+DY28+DZ28+EA28+EC28</f>
        <v>30000</v>
      </c>
      <c r="DX28" s="532">
        <v>0</v>
      </c>
      <c r="DY28" s="532">
        <f>DU28*0.7</f>
        <v>21000</v>
      </c>
      <c r="DZ28" s="532"/>
      <c r="EA28" s="532">
        <f>DU28*0.15</f>
        <v>4500</v>
      </c>
      <c r="EB28" s="532">
        <f>SUM(DX28:EA28)</f>
        <v>25500</v>
      </c>
      <c r="EC28" s="532">
        <f>DU28*0.15</f>
        <v>4500</v>
      </c>
      <c r="ED28" s="271"/>
      <c r="EE28" s="271"/>
      <c r="EF28" s="271"/>
      <c r="EG28" s="271"/>
      <c r="EH28" s="271"/>
      <c r="EI28" s="271"/>
      <c r="EJ28" s="271"/>
      <c r="EK28" s="481"/>
    </row>
    <row r="29" spans="1:141" ht="15" customHeight="1" x14ac:dyDescent="0.25">
      <c r="A29" s="1076" t="s">
        <v>699</v>
      </c>
      <c r="B29" s="1077"/>
      <c r="C29" s="1077"/>
      <c r="D29" s="1077"/>
      <c r="E29" s="1077"/>
      <c r="F29" s="1077"/>
      <c r="G29" s="1077"/>
      <c r="H29" s="1077"/>
      <c r="I29" s="1077"/>
      <c r="J29" s="1077"/>
      <c r="K29" s="1077"/>
      <c r="L29" s="1077"/>
      <c r="M29" s="1078"/>
      <c r="N29" s="501"/>
      <c r="O29" s="1041" t="s">
        <v>699</v>
      </c>
      <c r="P29" s="1042"/>
      <c r="Q29" s="1042"/>
      <c r="R29" s="1042"/>
      <c r="S29" s="1042"/>
      <c r="T29" s="1042"/>
      <c r="U29" s="1042"/>
      <c r="V29" s="1042"/>
      <c r="W29" s="1042"/>
      <c r="X29" s="1043"/>
      <c r="Y29" s="501"/>
      <c r="Z29" s="1041" t="s">
        <v>699</v>
      </c>
      <c r="AA29" s="1042"/>
      <c r="AB29" s="1042"/>
      <c r="AC29" s="1042"/>
      <c r="AD29" s="1042"/>
      <c r="AE29" s="1042"/>
      <c r="AF29" s="1042"/>
      <c r="AG29" s="1042"/>
      <c r="AH29" s="1042"/>
      <c r="AI29" s="1043"/>
      <c r="AJ29" s="501"/>
      <c r="AK29" s="1041" t="s">
        <v>699</v>
      </c>
      <c r="AL29" s="1042"/>
      <c r="AM29" s="1042"/>
      <c r="AN29" s="1042"/>
      <c r="AO29" s="1042"/>
      <c r="AP29" s="1042"/>
      <c r="AQ29" s="1042"/>
      <c r="AR29" s="1042"/>
      <c r="AS29" s="1042"/>
      <c r="AT29" s="1043"/>
      <c r="AU29" s="501"/>
      <c r="AV29" s="1041" t="s">
        <v>699</v>
      </c>
      <c r="AW29" s="1042"/>
      <c r="AX29" s="1042"/>
      <c r="AY29" s="1042"/>
      <c r="AZ29" s="1042"/>
      <c r="BA29" s="1042"/>
      <c r="BB29" s="1042"/>
      <c r="BC29" s="1042"/>
      <c r="BD29" s="1042"/>
      <c r="BE29" s="1043"/>
      <c r="BF29" s="501"/>
      <c r="BG29" s="1041" t="s">
        <v>699</v>
      </c>
      <c r="BH29" s="1042"/>
      <c r="BI29" s="1042"/>
      <c r="BJ29" s="1042"/>
      <c r="BK29" s="1042"/>
      <c r="BL29" s="1042"/>
      <c r="BM29" s="1042"/>
      <c r="BN29" s="1042"/>
      <c r="BO29" s="1042"/>
      <c r="BP29" s="1043"/>
      <c r="BQ29" s="501"/>
      <c r="BR29" s="1041" t="s">
        <v>699</v>
      </c>
      <c r="BS29" s="1042"/>
      <c r="BT29" s="1042"/>
      <c r="BU29" s="1042"/>
      <c r="BV29" s="1042"/>
      <c r="BW29" s="1042"/>
      <c r="BX29" s="1042"/>
      <c r="BY29" s="1042"/>
      <c r="BZ29" s="1042"/>
      <c r="CA29" s="1043"/>
      <c r="CB29" s="501"/>
      <c r="CC29" s="1041" t="s">
        <v>699</v>
      </c>
      <c r="CD29" s="1042"/>
      <c r="CE29" s="1042"/>
      <c r="CF29" s="1042"/>
      <c r="CG29" s="1042"/>
      <c r="CH29" s="1042"/>
      <c r="CI29" s="1042"/>
      <c r="CJ29" s="1042"/>
      <c r="CK29" s="1042"/>
      <c r="CL29" s="1043"/>
      <c r="CM29" s="501"/>
      <c r="CN29" s="1041" t="s">
        <v>699</v>
      </c>
      <c r="CO29" s="1042"/>
      <c r="CP29" s="1042"/>
      <c r="CQ29" s="1042"/>
      <c r="CR29" s="1042"/>
      <c r="CS29" s="1042"/>
      <c r="CT29" s="1042"/>
      <c r="CU29" s="1042"/>
      <c r="CV29" s="1042"/>
      <c r="CW29" s="1043"/>
      <c r="CX29" s="501"/>
      <c r="CY29" s="1041" t="s">
        <v>699</v>
      </c>
      <c r="CZ29" s="1042"/>
      <c r="DA29" s="1042"/>
      <c r="DB29" s="1042"/>
      <c r="DC29" s="1042"/>
      <c r="DD29" s="1042"/>
      <c r="DE29" s="1042"/>
      <c r="DF29" s="1042"/>
      <c r="DG29" s="1042"/>
      <c r="DH29" s="1043"/>
      <c r="DI29" s="501"/>
      <c r="DJ29" s="501"/>
      <c r="DL29" s="519"/>
      <c r="DM29" s="272"/>
      <c r="DN29" s="272"/>
      <c r="DO29" s="272"/>
      <c r="DP29" s="272"/>
      <c r="DQ29" s="272"/>
      <c r="DR29" s="272"/>
      <c r="DS29" s="272"/>
      <c r="DT29" s="272"/>
      <c r="DU29" s="272">
        <f t="shared" si="22"/>
        <v>0</v>
      </c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481"/>
    </row>
    <row r="30" spans="1:141" ht="115.5" customHeight="1" x14ac:dyDescent="0.25">
      <c r="A30" s="1081" t="s">
        <v>494</v>
      </c>
      <c r="B30" s="1075" t="s">
        <v>522</v>
      </c>
      <c r="C30" s="1080">
        <f t="shared" ref="C30:J30" si="31">O30+Z30+AK30+AV30+BG30+BR30+CC30+CN30+CY30</f>
        <v>5000</v>
      </c>
      <c r="D30" s="1066">
        <f t="shared" si="31"/>
        <v>0</v>
      </c>
      <c r="E30" s="1066">
        <f t="shared" si="31"/>
        <v>0</v>
      </c>
      <c r="F30" s="1066">
        <f t="shared" si="31"/>
        <v>0</v>
      </c>
      <c r="G30" s="1066">
        <f t="shared" si="31"/>
        <v>0</v>
      </c>
      <c r="H30" s="1066">
        <f t="shared" si="31"/>
        <v>0</v>
      </c>
      <c r="I30" s="1066">
        <f t="shared" si="31"/>
        <v>0</v>
      </c>
      <c r="J30" s="1066">
        <f t="shared" si="31"/>
        <v>0</v>
      </c>
      <c r="K30" s="525" t="s">
        <v>1035</v>
      </c>
      <c r="L30" s="526" t="s">
        <v>652</v>
      </c>
      <c r="M30" s="527">
        <f t="shared" ref="M30:M42" si="32">X30++AI30+AT30+BE30+BP30++CA30+CL30+CW30+DH30</f>
        <v>0</v>
      </c>
      <c r="N30" s="280"/>
      <c r="O30" s="1049">
        <v>0</v>
      </c>
      <c r="P30" s="1032">
        <f>U30+V30</f>
        <v>0</v>
      </c>
      <c r="Q30" s="1073"/>
      <c r="R30" s="1070"/>
      <c r="S30" s="1070"/>
      <c r="T30" s="1070"/>
      <c r="U30" s="1026">
        <f>Q30+R30+S30+T30</f>
        <v>0</v>
      </c>
      <c r="V30" s="1070"/>
      <c r="W30" s="533" t="s">
        <v>1035</v>
      </c>
      <c r="X30" s="671"/>
      <c r="Y30" s="280"/>
      <c r="Z30" s="1049">
        <v>5000</v>
      </c>
      <c r="AA30" s="1032">
        <f>AF30+AG30</f>
        <v>0</v>
      </c>
      <c r="AB30" s="1036"/>
      <c r="AC30" s="1037"/>
      <c r="AD30" s="1037"/>
      <c r="AE30" s="1037"/>
      <c r="AF30" s="1026">
        <f>AB30+AC30+AD30+AE30</f>
        <v>0</v>
      </c>
      <c r="AG30" s="1037"/>
      <c r="AH30" s="533" t="s">
        <v>1035</v>
      </c>
      <c r="AI30" s="555"/>
      <c r="AJ30" s="280"/>
      <c r="AK30" s="1049">
        <v>0</v>
      </c>
      <c r="AL30" s="1032">
        <f>AQ30+AR30</f>
        <v>0</v>
      </c>
      <c r="AM30" s="1036"/>
      <c r="AN30" s="1037"/>
      <c r="AO30" s="1037"/>
      <c r="AP30" s="1037"/>
      <c r="AQ30" s="1026">
        <f>AM30+AN30+AO30+AP30</f>
        <v>0</v>
      </c>
      <c r="AR30" s="1037"/>
      <c r="AS30" s="533" t="s">
        <v>1035</v>
      </c>
      <c r="AT30" s="555"/>
      <c r="AU30" s="280"/>
      <c r="AV30" s="1049">
        <v>0</v>
      </c>
      <c r="AW30" s="1032">
        <f>BB30+BC30</f>
        <v>0</v>
      </c>
      <c r="AX30" s="1036"/>
      <c r="AY30" s="1037"/>
      <c r="AZ30" s="1037"/>
      <c r="BA30" s="1037"/>
      <c r="BB30" s="1026">
        <f>AX30+AY30+AZ30+BA30</f>
        <v>0</v>
      </c>
      <c r="BC30" s="1037"/>
      <c r="BD30" s="533" t="s">
        <v>1035</v>
      </c>
      <c r="BE30" s="555"/>
      <c r="BF30" s="280"/>
      <c r="BG30" s="1049">
        <v>0</v>
      </c>
      <c r="BH30" s="1032">
        <f>BM30+BN30</f>
        <v>0</v>
      </c>
      <c r="BI30" s="1036"/>
      <c r="BJ30" s="1037"/>
      <c r="BK30" s="1037"/>
      <c r="BL30" s="1037"/>
      <c r="BM30" s="1026">
        <f>BI30+BJ30+BK30+BL30</f>
        <v>0</v>
      </c>
      <c r="BN30" s="1037"/>
      <c r="BO30" s="533" t="s">
        <v>1035</v>
      </c>
      <c r="BP30" s="555"/>
      <c r="BQ30" s="280"/>
      <c r="BR30" s="1049">
        <v>0</v>
      </c>
      <c r="BS30" s="1032">
        <f>BX30+BY30</f>
        <v>0</v>
      </c>
      <c r="BT30" s="1036"/>
      <c r="BU30" s="1037"/>
      <c r="BV30" s="1037"/>
      <c r="BW30" s="1037"/>
      <c r="BX30" s="1026">
        <f>BT30+BU30+BV30+BW30</f>
        <v>0</v>
      </c>
      <c r="BY30" s="1037"/>
      <c r="BZ30" s="533" t="s">
        <v>1035</v>
      </c>
      <c r="CA30" s="555"/>
      <c r="CB30" s="280"/>
      <c r="CC30" s="1049">
        <v>0</v>
      </c>
      <c r="CD30" s="1032">
        <f>CI30+CJ30</f>
        <v>0</v>
      </c>
      <c r="CE30" s="1036"/>
      <c r="CF30" s="1037"/>
      <c r="CG30" s="1037"/>
      <c r="CH30" s="1037"/>
      <c r="CI30" s="1026">
        <f>CE30+CF30+CG30+CH30</f>
        <v>0</v>
      </c>
      <c r="CJ30" s="1037"/>
      <c r="CK30" s="533" t="s">
        <v>1035</v>
      </c>
      <c r="CL30" s="555"/>
      <c r="CM30" s="280"/>
      <c r="CN30" s="1049">
        <v>0</v>
      </c>
      <c r="CO30" s="1032">
        <f>CT30+CU30</f>
        <v>0</v>
      </c>
      <c r="CP30" s="1036"/>
      <c r="CQ30" s="1037"/>
      <c r="CR30" s="1037"/>
      <c r="CS30" s="1037"/>
      <c r="CT30" s="1026">
        <f>CP30+CQ30+CR30+CS30</f>
        <v>0</v>
      </c>
      <c r="CU30" s="1037"/>
      <c r="CV30" s="533" t="s">
        <v>1035</v>
      </c>
      <c r="CW30" s="555"/>
      <c r="CX30" s="280"/>
      <c r="CY30" s="1049">
        <v>0</v>
      </c>
      <c r="CZ30" s="1032">
        <f>DE30+DF30</f>
        <v>0</v>
      </c>
      <c r="DA30" s="1036"/>
      <c r="DB30" s="1037"/>
      <c r="DC30" s="1037"/>
      <c r="DD30" s="1037"/>
      <c r="DE30" s="1026">
        <f>DA30+DB30+DC30+DD30</f>
        <v>0</v>
      </c>
      <c r="DF30" s="1037"/>
      <c r="DG30" s="533" t="s">
        <v>1035</v>
      </c>
      <c r="DH30" s="555"/>
      <c r="DI30" s="280"/>
      <c r="DJ30" s="280"/>
      <c r="DL30" s="519"/>
      <c r="DM30" s="272">
        <v>5000</v>
      </c>
      <c r="DN30" s="272"/>
      <c r="DO30" s="272"/>
      <c r="DP30" s="272"/>
      <c r="DQ30" s="272"/>
      <c r="DR30" s="272"/>
      <c r="DS30" s="272"/>
      <c r="DT30" s="272"/>
      <c r="DU30" s="272">
        <f t="shared" si="22"/>
        <v>5000</v>
      </c>
      <c r="DV30" s="271"/>
      <c r="DW30" s="532">
        <f>DX30+DY30+DZ30+EA30+EC30</f>
        <v>5000</v>
      </c>
      <c r="DX30" s="532">
        <v>0</v>
      </c>
      <c r="DY30" s="532">
        <f>DU30*0.7</f>
        <v>3500</v>
      </c>
      <c r="DZ30" s="532"/>
      <c r="EA30" s="532">
        <f>DU30*0.15</f>
        <v>750</v>
      </c>
      <c r="EB30" s="532">
        <f>SUM(DX30:EA30)</f>
        <v>4250</v>
      </c>
      <c r="EC30" s="532">
        <f>DU30*0.15</f>
        <v>750</v>
      </c>
      <c r="ED30" s="271"/>
      <c r="EE30" s="271"/>
      <c r="EF30" s="271"/>
      <c r="EG30" s="271"/>
      <c r="EH30" s="271"/>
      <c r="EI30" s="271"/>
      <c r="EJ30" s="271"/>
      <c r="EK30" s="481"/>
    </row>
    <row r="31" spans="1:141" ht="134.25" customHeight="1" x14ac:dyDescent="0.25">
      <c r="A31" s="1081"/>
      <c r="B31" s="1075"/>
      <c r="C31" s="1080"/>
      <c r="D31" s="1027"/>
      <c r="E31" s="1027"/>
      <c r="F31" s="1027"/>
      <c r="G31" s="1027"/>
      <c r="H31" s="1027"/>
      <c r="I31" s="1027"/>
      <c r="J31" s="1027"/>
      <c r="K31" s="525" t="s">
        <v>1036</v>
      </c>
      <c r="L31" s="526" t="s">
        <v>652</v>
      </c>
      <c r="M31" s="527">
        <f t="shared" si="32"/>
        <v>0</v>
      </c>
      <c r="N31" s="280"/>
      <c r="O31" s="1034"/>
      <c r="P31" s="1033"/>
      <c r="Q31" s="1074"/>
      <c r="R31" s="1071"/>
      <c r="S31" s="1071"/>
      <c r="T31" s="1071"/>
      <c r="U31" s="1027"/>
      <c r="V31" s="1071"/>
      <c r="W31" s="525" t="s">
        <v>1036</v>
      </c>
      <c r="X31" s="672"/>
      <c r="Y31" s="280"/>
      <c r="Z31" s="1034"/>
      <c r="AA31" s="1033"/>
      <c r="AB31" s="1031"/>
      <c r="AC31" s="1029"/>
      <c r="AD31" s="1029"/>
      <c r="AE31" s="1029"/>
      <c r="AF31" s="1027"/>
      <c r="AG31" s="1029"/>
      <c r="AH31" s="525" t="s">
        <v>1036</v>
      </c>
      <c r="AI31" s="190"/>
      <c r="AJ31" s="280"/>
      <c r="AK31" s="1034"/>
      <c r="AL31" s="1033"/>
      <c r="AM31" s="1031"/>
      <c r="AN31" s="1029"/>
      <c r="AO31" s="1029"/>
      <c r="AP31" s="1029"/>
      <c r="AQ31" s="1027"/>
      <c r="AR31" s="1029"/>
      <c r="AS31" s="525" t="s">
        <v>1036</v>
      </c>
      <c r="AT31" s="190"/>
      <c r="AU31" s="280"/>
      <c r="AV31" s="1034"/>
      <c r="AW31" s="1033"/>
      <c r="AX31" s="1031"/>
      <c r="AY31" s="1029"/>
      <c r="AZ31" s="1029"/>
      <c r="BA31" s="1029"/>
      <c r="BB31" s="1027"/>
      <c r="BC31" s="1029"/>
      <c r="BD31" s="525" t="s">
        <v>1036</v>
      </c>
      <c r="BE31" s="190"/>
      <c r="BF31" s="280"/>
      <c r="BG31" s="1034"/>
      <c r="BH31" s="1033"/>
      <c r="BI31" s="1031"/>
      <c r="BJ31" s="1029"/>
      <c r="BK31" s="1029"/>
      <c r="BL31" s="1029"/>
      <c r="BM31" s="1027"/>
      <c r="BN31" s="1029"/>
      <c r="BO31" s="525" t="s">
        <v>1036</v>
      </c>
      <c r="BP31" s="190"/>
      <c r="BQ31" s="280"/>
      <c r="BR31" s="1034"/>
      <c r="BS31" s="1033"/>
      <c r="BT31" s="1031"/>
      <c r="BU31" s="1029"/>
      <c r="BV31" s="1029"/>
      <c r="BW31" s="1029"/>
      <c r="BX31" s="1027"/>
      <c r="BY31" s="1029"/>
      <c r="BZ31" s="525" t="s">
        <v>1036</v>
      </c>
      <c r="CA31" s="190"/>
      <c r="CB31" s="280"/>
      <c r="CC31" s="1034"/>
      <c r="CD31" s="1033"/>
      <c r="CE31" s="1031"/>
      <c r="CF31" s="1029"/>
      <c r="CG31" s="1029"/>
      <c r="CH31" s="1029"/>
      <c r="CI31" s="1027"/>
      <c r="CJ31" s="1029"/>
      <c r="CK31" s="525" t="s">
        <v>1036</v>
      </c>
      <c r="CL31" s="190"/>
      <c r="CM31" s="280"/>
      <c r="CN31" s="1034"/>
      <c r="CO31" s="1033"/>
      <c r="CP31" s="1031"/>
      <c r="CQ31" s="1029"/>
      <c r="CR31" s="1029"/>
      <c r="CS31" s="1029"/>
      <c r="CT31" s="1027"/>
      <c r="CU31" s="1029"/>
      <c r="CV31" s="525" t="s">
        <v>1036</v>
      </c>
      <c r="CW31" s="190"/>
      <c r="CX31" s="280"/>
      <c r="CY31" s="1034"/>
      <c r="CZ31" s="1033"/>
      <c r="DA31" s="1031"/>
      <c r="DB31" s="1029"/>
      <c r="DC31" s="1029"/>
      <c r="DD31" s="1029"/>
      <c r="DE31" s="1027"/>
      <c r="DF31" s="1029"/>
      <c r="DG31" s="525" t="s">
        <v>1036</v>
      </c>
      <c r="DH31" s="190"/>
      <c r="DI31" s="280"/>
      <c r="DJ31" s="280"/>
      <c r="DL31" s="519"/>
      <c r="DM31" s="272"/>
      <c r="DN31" s="272"/>
      <c r="DO31" s="272"/>
      <c r="DP31" s="272"/>
      <c r="DQ31" s="272"/>
      <c r="DR31" s="272"/>
      <c r="DS31" s="272"/>
      <c r="DT31" s="272"/>
      <c r="DU31" s="272">
        <f t="shared" si="22"/>
        <v>0</v>
      </c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481"/>
    </row>
    <row r="32" spans="1:141" ht="120.75" customHeight="1" x14ac:dyDescent="0.25">
      <c r="A32" s="522" t="s">
        <v>991</v>
      </c>
      <c r="B32" s="601" t="s">
        <v>523</v>
      </c>
      <c r="C32" s="523">
        <f>O32+Z32+AK32+AV32+BG32+BR32+CC32+CN32+CY32</f>
        <v>0</v>
      </c>
      <c r="D32" s="524">
        <f>P32+AA32+AL32+AW32+BH32+BS32+CD32+CO32+CZ32</f>
        <v>0</v>
      </c>
      <c r="E32" s="524">
        <f t="shared" ref="E32:J32" si="33">Q32+AB32+AM32</f>
        <v>0</v>
      </c>
      <c r="F32" s="524">
        <f t="shared" si="33"/>
        <v>0</v>
      </c>
      <c r="G32" s="524">
        <f t="shared" si="33"/>
        <v>0</v>
      </c>
      <c r="H32" s="524">
        <f t="shared" si="33"/>
        <v>0</v>
      </c>
      <c r="I32" s="524">
        <f t="shared" si="33"/>
        <v>0</v>
      </c>
      <c r="J32" s="524">
        <f t="shared" si="33"/>
        <v>0</v>
      </c>
      <c r="K32" s="525" t="s">
        <v>492</v>
      </c>
      <c r="L32" s="526">
        <v>1</v>
      </c>
      <c r="M32" s="527">
        <f t="shared" si="32"/>
        <v>0</v>
      </c>
      <c r="N32" s="280"/>
      <c r="O32" s="640">
        <v>0</v>
      </c>
      <c r="P32" s="536">
        <f>U32+V32</f>
        <v>0</v>
      </c>
      <c r="Q32" s="674"/>
      <c r="R32" s="675"/>
      <c r="S32" s="675"/>
      <c r="T32" s="675"/>
      <c r="U32" s="524">
        <f>Q32+R32+S32+T32</f>
        <v>0</v>
      </c>
      <c r="V32" s="675"/>
      <c r="W32" s="525" t="s">
        <v>492</v>
      </c>
      <c r="X32" s="672"/>
      <c r="Y32" s="280"/>
      <c r="Z32" s="535">
        <v>0</v>
      </c>
      <c r="AA32" s="536">
        <f>AF32+AG32</f>
        <v>0</v>
      </c>
      <c r="AB32" s="557"/>
      <c r="AC32" s="137"/>
      <c r="AD32" s="137"/>
      <c r="AE32" s="137"/>
      <c r="AF32" s="524">
        <f>AB32+AC32+AD32+AE32</f>
        <v>0</v>
      </c>
      <c r="AG32" s="137"/>
      <c r="AH32" s="525" t="s">
        <v>492</v>
      </c>
      <c r="AI32" s="190"/>
      <c r="AJ32" s="280"/>
      <c r="AK32" s="535">
        <v>0</v>
      </c>
      <c r="AL32" s="536">
        <f>AQ32+AR32</f>
        <v>0</v>
      </c>
      <c r="AM32" s="557"/>
      <c r="AN32" s="137"/>
      <c r="AO32" s="137"/>
      <c r="AP32" s="137"/>
      <c r="AQ32" s="524">
        <f>AM32+AN32+AO32+AP32</f>
        <v>0</v>
      </c>
      <c r="AR32" s="137"/>
      <c r="AS32" s="525" t="s">
        <v>492</v>
      </c>
      <c r="AT32" s="190"/>
      <c r="AU32" s="280"/>
      <c r="AV32" s="535">
        <v>0</v>
      </c>
      <c r="AW32" s="536">
        <f>BB32+BC32</f>
        <v>0</v>
      </c>
      <c r="AX32" s="557"/>
      <c r="AY32" s="137"/>
      <c r="AZ32" s="137"/>
      <c r="BA32" s="137"/>
      <c r="BB32" s="524">
        <f>AX32+AY32+AZ32+BA32</f>
        <v>0</v>
      </c>
      <c r="BC32" s="137"/>
      <c r="BD32" s="525" t="s">
        <v>492</v>
      </c>
      <c r="BE32" s="190"/>
      <c r="BF32" s="280"/>
      <c r="BG32" s="535">
        <v>0</v>
      </c>
      <c r="BH32" s="536">
        <f>BM32+BN32</f>
        <v>0</v>
      </c>
      <c r="BI32" s="557"/>
      <c r="BJ32" s="137"/>
      <c r="BK32" s="137"/>
      <c r="BL32" s="137"/>
      <c r="BM32" s="524">
        <f>BI32+BJ32+BK32+BL32</f>
        <v>0</v>
      </c>
      <c r="BN32" s="137"/>
      <c r="BO32" s="525" t="s">
        <v>492</v>
      </c>
      <c r="BP32" s="190"/>
      <c r="BQ32" s="280"/>
      <c r="BR32" s="535">
        <v>0</v>
      </c>
      <c r="BS32" s="536">
        <f>BX32+BY32</f>
        <v>0</v>
      </c>
      <c r="BT32" s="557"/>
      <c r="BU32" s="137"/>
      <c r="BV32" s="137"/>
      <c r="BW32" s="137"/>
      <c r="BX32" s="524">
        <f>BT32+BU32+BV32+BW32</f>
        <v>0</v>
      </c>
      <c r="BY32" s="137"/>
      <c r="BZ32" s="525" t="s">
        <v>492</v>
      </c>
      <c r="CA32" s="190"/>
      <c r="CB32" s="280"/>
      <c r="CC32" s="535">
        <v>0</v>
      </c>
      <c r="CD32" s="536">
        <f>CI32+CJ32</f>
        <v>0</v>
      </c>
      <c r="CE32" s="557"/>
      <c r="CF32" s="137"/>
      <c r="CG32" s="137"/>
      <c r="CH32" s="137"/>
      <c r="CI32" s="524">
        <f>CE32+CF32+CG32+CH32</f>
        <v>0</v>
      </c>
      <c r="CJ32" s="137"/>
      <c r="CK32" s="525" t="s">
        <v>492</v>
      </c>
      <c r="CL32" s="190"/>
      <c r="CM32" s="280"/>
      <c r="CN32" s="535">
        <v>0</v>
      </c>
      <c r="CO32" s="536">
        <f>CT32+CU32</f>
        <v>0</v>
      </c>
      <c r="CP32" s="557"/>
      <c r="CQ32" s="137"/>
      <c r="CR32" s="137"/>
      <c r="CS32" s="137"/>
      <c r="CT32" s="524">
        <f>CP32+CQ32+CR32+CS32</f>
        <v>0</v>
      </c>
      <c r="CU32" s="137"/>
      <c r="CV32" s="525" t="s">
        <v>492</v>
      </c>
      <c r="CW32" s="190"/>
      <c r="CX32" s="280"/>
      <c r="CY32" s="535">
        <v>0</v>
      </c>
      <c r="CZ32" s="536">
        <f>DE32+DF32</f>
        <v>0</v>
      </c>
      <c r="DA32" s="557"/>
      <c r="DB32" s="137"/>
      <c r="DC32" s="137"/>
      <c r="DD32" s="137"/>
      <c r="DE32" s="524">
        <f>DA32+DB32+DC32+DD32</f>
        <v>0</v>
      </c>
      <c r="DF32" s="137"/>
      <c r="DG32" s="525" t="s">
        <v>492</v>
      </c>
      <c r="DH32" s="190"/>
      <c r="DI32" s="280"/>
      <c r="DJ32" s="280"/>
      <c r="DL32" s="519">
        <v>0</v>
      </c>
      <c r="DM32" s="272"/>
      <c r="DN32" s="272"/>
      <c r="DO32" s="272"/>
      <c r="DP32" s="272"/>
      <c r="DQ32" s="272"/>
      <c r="DR32" s="272"/>
      <c r="DS32" s="272"/>
      <c r="DT32" s="272"/>
      <c r="DU32" s="272">
        <f t="shared" si="22"/>
        <v>0</v>
      </c>
      <c r="DV32" s="271"/>
      <c r="DW32" s="532">
        <f>DX32+DY32+DZ32+EA32+EC32</f>
        <v>0</v>
      </c>
      <c r="DX32" s="532">
        <v>0</v>
      </c>
      <c r="DY32" s="532">
        <f>DU32*0.7</f>
        <v>0</v>
      </c>
      <c r="DZ32" s="532"/>
      <c r="EA32" s="532">
        <f>DU32*0.15</f>
        <v>0</v>
      </c>
      <c r="EB32" s="532">
        <f>SUM(DX32:EA32)</f>
        <v>0</v>
      </c>
      <c r="EC32" s="532">
        <f>DU32*0.15</f>
        <v>0</v>
      </c>
      <c r="ED32" s="271"/>
      <c r="EE32" s="271"/>
      <c r="EF32" s="271"/>
      <c r="EG32" s="271"/>
      <c r="EH32" s="271"/>
      <c r="EI32" s="271"/>
      <c r="EJ32" s="271"/>
      <c r="EK32" s="481"/>
    </row>
    <row r="33" spans="1:141" ht="74.25" customHeight="1" x14ac:dyDescent="0.25">
      <c r="A33" s="1079" t="s">
        <v>495</v>
      </c>
      <c r="B33" s="1075" t="s">
        <v>524</v>
      </c>
      <c r="C33" s="1080">
        <f>O33+Z33+AK33+AV33+BG33+BR33+CC33+CN33+CY33</f>
        <v>15000</v>
      </c>
      <c r="D33" s="1066">
        <f>P33+AA33+AL33+AW33+BH33+BS33+CD33+CO33+CZ33</f>
        <v>37000</v>
      </c>
      <c r="E33" s="1066">
        <f t="shared" ref="E33:J33" si="34">Q33+AB33+AM33+AX33+BI33+BT33++CE33+CP33+DA33</f>
        <v>32000</v>
      </c>
      <c r="F33" s="1066">
        <f t="shared" si="34"/>
        <v>0</v>
      </c>
      <c r="G33" s="1066">
        <f t="shared" si="34"/>
        <v>0</v>
      </c>
      <c r="H33" s="1066">
        <f t="shared" si="34"/>
        <v>5000</v>
      </c>
      <c r="I33" s="1066">
        <f t="shared" si="34"/>
        <v>37000</v>
      </c>
      <c r="J33" s="1066">
        <f t="shared" si="34"/>
        <v>0</v>
      </c>
      <c r="K33" s="525" t="s">
        <v>654</v>
      </c>
      <c r="L33" s="526">
        <v>2</v>
      </c>
      <c r="M33" s="527">
        <f t="shared" si="32"/>
        <v>101</v>
      </c>
      <c r="N33" s="280"/>
      <c r="O33" s="1034">
        <v>5000</v>
      </c>
      <c r="P33" s="1032">
        <f>U33+V33</f>
        <v>37000</v>
      </c>
      <c r="Q33" s="1072">
        <f>16000+16000</f>
        <v>32000</v>
      </c>
      <c r="R33" s="1069"/>
      <c r="S33" s="1069"/>
      <c r="T33" s="1069">
        <v>5000</v>
      </c>
      <c r="U33" s="1066">
        <f>Q33+R33+S33+T33</f>
        <v>37000</v>
      </c>
      <c r="V33" s="1069"/>
      <c r="W33" s="525" t="s">
        <v>654</v>
      </c>
      <c r="X33" s="672">
        <f>100+1</f>
        <v>101</v>
      </c>
      <c r="Y33" s="280"/>
      <c r="Z33" s="1034">
        <v>5000</v>
      </c>
      <c r="AA33" s="1032">
        <f>AF33+AG33</f>
        <v>0</v>
      </c>
      <c r="AB33" s="1030"/>
      <c r="AC33" s="1024"/>
      <c r="AD33" s="1024"/>
      <c r="AE33" s="1024"/>
      <c r="AF33" s="1066">
        <f>AB33+AC33+AD33+AE33</f>
        <v>0</v>
      </c>
      <c r="AG33" s="1024"/>
      <c r="AH33" s="525" t="s">
        <v>654</v>
      </c>
      <c r="AI33" s="190"/>
      <c r="AJ33" s="280"/>
      <c r="AK33" s="1034">
        <v>5000</v>
      </c>
      <c r="AL33" s="1032">
        <f>AQ33+AR33</f>
        <v>0</v>
      </c>
      <c r="AM33" s="1030"/>
      <c r="AN33" s="1024"/>
      <c r="AO33" s="1024"/>
      <c r="AP33" s="1024"/>
      <c r="AQ33" s="1066">
        <f>AM33+AN33+AO33+AP33</f>
        <v>0</v>
      </c>
      <c r="AR33" s="1024"/>
      <c r="AS33" s="525" t="s">
        <v>654</v>
      </c>
      <c r="AT33" s="190"/>
      <c r="AU33" s="280"/>
      <c r="AV33" s="1034">
        <v>0</v>
      </c>
      <c r="AW33" s="1032">
        <f>BB33+BC33</f>
        <v>0</v>
      </c>
      <c r="AX33" s="1030"/>
      <c r="AY33" s="1024"/>
      <c r="AZ33" s="1024"/>
      <c r="BA33" s="1024"/>
      <c r="BB33" s="1066">
        <f>AX33+AY33+AZ33+BA33</f>
        <v>0</v>
      </c>
      <c r="BC33" s="1024"/>
      <c r="BD33" s="525" t="s">
        <v>654</v>
      </c>
      <c r="BE33" s="190"/>
      <c r="BF33" s="280"/>
      <c r="BG33" s="1034">
        <v>0</v>
      </c>
      <c r="BH33" s="1032">
        <f>BM33+BN33</f>
        <v>0</v>
      </c>
      <c r="BI33" s="1030"/>
      <c r="BJ33" s="1024"/>
      <c r="BK33" s="1024"/>
      <c r="BL33" s="1024"/>
      <c r="BM33" s="1066">
        <f>BI33+BJ33+BK33+BL33</f>
        <v>0</v>
      </c>
      <c r="BN33" s="1024"/>
      <c r="BO33" s="525" t="s">
        <v>654</v>
      </c>
      <c r="BP33" s="190"/>
      <c r="BQ33" s="280"/>
      <c r="BR33" s="1034">
        <v>0</v>
      </c>
      <c r="BS33" s="1032">
        <f>BX33+BY33</f>
        <v>0</v>
      </c>
      <c r="BT33" s="1030"/>
      <c r="BU33" s="1024"/>
      <c r="BV33" s="1024"/>
      <c r="BW33" s="1024"/>
      <c r="BX33" s="1066">
        <f>BT33+BU33+BV33+BW33</f>
        <v>0</v>
      </c>
      <c r="BY33" s="1024"/>
      <c r="BZ33" s="525" t="s">
        <v>654</v>
      </c>
      <c r="CA33" s="190"/>
      <c r="CB33" s="280"/>
      <c r="CC33" s="1034">
        <v>0</v>
      </c>
      <c r="CD33" s="1032">
        <f>CI33+CJ33</f>
        <v>0</v>
      </c>
      <c r="CE33" s="1030"/>
      <c r="CF33" s="1024"/>
      <c r="CG33" s="1024"/>
      <c r="CH33" s="1024"/>
      <c r="CI33" s="1066">
        <f>CE33+CF33+CG33+CH33</f>
        <v>0</v>
      </c>
      <c r="CJ33" s="1024"/>
      <c r="CK33" s="525" t="s">
        <v>654</v>
      </c>
      <c r="CL33" s="190"/>
      <c r="CM33" s="280"/>
      <c r="CN33" s="1034">
        <v>0</v>
      </c>
      <c r="CO33" s="1032">
        <f>CT33+CU33</f>
        <v>0</v>
      </c>
      <c r="CP33" s="1030"/>
      <c r="CQ33" s="1024"/>
      <c r="CR33" s="1024"/>
      <c r="CS33" s="1024"/>
      <c r="CT33" s="1066">
        <f>CP33+CQ33+CR33+CS33</f>
        <v>0</v>
      </c>
      <c r="CU33" s="1024"/>
      <c r="CV33" s="525" t="s">
        <v>654</v>
      </c>
      <c r="CW33" s="190"/>
      <c r="CX33" s="280"/>
      <c r="CY33" s="1034">
        <v>0</v>
      </c>
      <c r="CZ33" s="1032">
        <f>DE33+DF33</f>
        <v>0</v>
      </c>
      <c r="DA33" s="1030"/>
      <c r="DB33" s="1024"/>
      <c r="DC33" s="1024"/>
      <c r="DD33" s="1024"/>
      <c r="DE33" s="1066">
        <f>DA33+DB33+DC33+DD33</f>
        <v>0</v>
      </c>
      <c r="DF33" s="1024"/>
      <c r="DG33" s="525" t="s">
        <v>654</v>
      </c>
      <c r="DH33" s="190"/>
      <c r="DI33" s="280"/>
      <c r="DJ33" s="280"/>
      <c r="DL33" s="519">
        <v>5000</v>
      </c>
      <c r="DM33" s="272">
        <v>5000</v>
      </c>
      <c r="DN33" s="272">
        <v>5000</v>
      </c>
      <c r="DO33" s="272"/>
      <c r="DP33" s="272"/>
      <c r="DQ33" s="272"/>
      <c r="DR33" s="272"/>
      <c r="DS33" s="272"/>
      <c r="DT33" s="272"/>
      <c r="DU33" s="272">
        <f t="shared" si="22"/>
        <v>15000</v>
      </c>
      <c r="DV33" s="271"/>
      <c r="DW33" s="532">
        <f>DX33+DY33+DZ33+EA33+EC33</f>
        <v>15000</v>
      </c>
      <c r="DX33" s="532">
        <v>0</v>
      </c>
      <c r="DY33" s="532">
        <f>DU33*0.7</f>
        <v>10500</v>
      </c>
      <c r="DZ33" s="532"/>
      <c r="EA33" s="532">
        <f>DU33*0.15</f>
        <v>2250</v>
      </c>
      <c r="EB33" s="532">
        <f>SUM(DX33:EA33)</f>
        <v>12750</v>
      </c>
      <c r="EC33" s="532">
        <f>DU33*0.15</f>
        <v>2250</v>
      </c>
      <c r="ED33" s="271"/>
      <c r="EE33" s="271"/>
      <c r="EF33" s="271"/>
      <c r="EG33" s="271"/>
      <c r="EH33" s="271"/>
      <c r="EI33" s="271"/>
      <c r="EJ33" s="271"/>
      <c r="EK33" s="481"/>
    </row>
    <row r="34" spans="1:141" ht="69.75" customHeight="1" x14ac:dyDescent="0.25">
      <c r="A34" s="1079"/>
      <c r="B34" s="1075"/>
      <c r="C34" s="1080"/>
      <c r="D34" s="1026"/>
      <c r="E34" s="1026"/>
      <c r="F34" s="1026"/>
      <c r="G34" s="1026"/>
      <c r="H34" s="1026"/>
      <c r="I34" s="1026"/>
      <c r="J34" s="1026"/>
      <c r="K34" s="525" t="s">
        <v>655</v>
      </c>
      <c r="L34" s="526">
        <v>10</v>
      </c>
      <c r="M34" s="527">
        <f t="shared" si="32"/>
        <v>25</v>
      </c>
      <c r="N34" s="280"/>
      <c r="O34" s="1034"/>
      <c r="P34" s="1032"/>
      <c r="Q34" s="1073"/>
      <c r="R34" s="1070"/>
      <c r="S34" s="1070"/>
      <c r="T34" s="1070"/>
      <c r="U34" s="1026"/>
      <c r="V34" s="1070"/>
      <c r="W34" s="525" t="s">
        <v>655</v>
      </c>
      <c r="X34" s="672">
        <f>2+21+2</f>
        <v>25</v>
      </c>
      <c r="Y34" s="280"/>
      <c r="Z34" s="1034"/>
      <c r="AA34" s="1032"/>
      <c r="AB34" s="1036"/>
      <c r="AC34" s="1037"/>
      <c r="AD34" s="1037"/>
      <c r="AE34" s="1037"/>
      <c r="AF34" s="1026"/>
      <c r="AG34" s="1037"/>
      <c r="AH34" s="525" t="s">
        <v>655</v>
      </c>
      <c r="AI34" s="190"/>
      <c r="AJ34" s="280"/>
      <c r="AK34" s="1034"/>
      <c r="AL34" s="1032"/>
      <c r="AM34" s="1036"/>
      <c r="AN34" s="1037"/>
      <c r="AO34" s="1037"/>
      <c r="AP34" s="1037"/>
      <c r="AQ34" s="1026"/>
      <c r="AR34" s="1037"/>
      <c r="AS34" s="525" t="s">
        <v>655</v>
      </c>
      <c r="AT34" s="190"/>
      <c r="AU34" s="280"/>
      <c r="AV34" s="1034"/>
      <c r="AW34" s="1032"/>
      <c r="AX34" s="1036"/>
      <c r="AY34" s="1037"/>
      <c r="AZ34" s="1037"/>
      <c r="BA34" s="1037"/>
      <c r="BB34" s="1026"/>
      <c r="BC34" s="1037"/>
      <c r="BD34" s="525" t="s">
        <v>655</v>
      </c>
      <c r="BE34" s="190"/>
      <c r="BF34" s="280"/>
      <c r="BG34" s="1034"/>
      <c r="BH34" s="1032"/>
      <c r="BI34" s="1036"/>
      <c r="BJ34" s="1037"/>
      <c r="BK34" s="1037"/>
      <c r="BL34" s="1037"/>
      <c r="BM34" s="1026"/>
      <c r="BN34" s="1037"/>
      <c r="BO34" s="525" t="s">
        <v>655</v>
      </c>
      <c r="BP34" s="190"/>
      <c r="BQ34" s="280"/>
      <c r="BR34" s="1034"/>
      <c r="BS34" s="1032"/>
      <c r="BT34" s="1036"/>
      <c r="BU34" s="1037"/>
      <c r="BV34" s="1037"/>
      <c r="BW34" s="1037"/>
      <c r="BX34" s="1026"/>
      <c r="BY34" s="1037"/>
      <c r="BZ34" s="525" t="s">
        <v>655</v>
      </c>
      <c r="CA34" s="190"/>
      <c r="CB34" s="280"/>
      <c r="CC34" s="1034"/>
      <c r="CD34" s="1032"/>
      <c r="CE34" s="1036"/>
      <c r="CF34" s="1037"/>
      <c r="CG34" s="1037"/>
      <c r="CH34" s="1037"/>
      <c r="CI34" s="1026"/>
      <c r="CJ34" s="1037"/>
      <c r="CK34" s="525" t="s">
        <v>655</v>
      </c>
      <c r="CL34" s="190"/>
      <c r="CM34" s="280"/>
      <c r="CN34" s="1034"/>
      <c r="CO34" s="1032"/>
      <c r="CP34" s="1036"/>
      <c r="CQ34" s="1037"/>
      <c r="CR34" s="1037"/>
      <c r="CS34" s="1037"/>
      <c r="CT34" s="1026"/>
      <c r="CU34" s="1037"/>
      <c r="CV34" s="525" t="s">
        <v>655</v>
      </c>
      <c r="CW34" s="190"/>
      <c r="CX34" s="280"/>
      <c r="CY34" s="1034"/>
      <c r="CZ34" s="1032"/>
      <c r="DA34" s="1036"/>
      <c r="DB34" s="1037"/>
      <c r="DC34" s="1037"/>
      <c r="DD34" s="1037"/>
      <c r="DE34" s="1026"/>
      <c r="DF34" s="1037"/>
      <c r="DG34" s="525" t="s">
        <v>655</v>
      </c>
      <c r="DH34" s="190"/>
      <c r="DI34" s="280"/>
      <c r="DJ34" s="280"/>
      <c r="DL34" s="519"/>
      <c r="DM34" s="272"/>
      <c r="DN34" s="272"/>
      <c r="DO34" s="272"/>
      <c r="DP34" s="272"/>
      <c r="DQ34" s="272"/>
      <c r="DR34" s="272"/>
      <c r="DS34" s="272"/>
      <c r="DT34" s="272"/>
      <c r="DU34" s="272">
        <f t="shared" si="22"/>
        <v>0</v>
      </c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481"/>
    </row>
    <row r="35" spans="1:141" ht="96.75" customHeight="1" x14ac:dyDescent="0.25">
      <c r="A35" s="1079"/>
      <c r="B35" s="1075"/>
      <c r="C35" s="1080"/>
      <c r="D35" s="1083"/>
      <c r="E35" s="1027"/>
      <c r="F35" s="1027"/>
      <c r="G35" s="1027"/>
      <c r="H35" s="1027"/>
      <c r="I35" s="1027"/>
      <c r="J35" s="1027"/>
      <c r="K35" s="525" t="s">
        <v>656</v>
      </c>
      <c r="L35" s="526">
        <v>3</v>
      </c>
      <c r="M35" s="527">
        <f t="shared" si="32"/>
        <v>4</v>
      </c>
      <c r="N35" s="280"/>
      <c r="O35" s="1034"/>
      <c r="P35" s="1035"/>
      <c r="Q35" s="1074"/>
      <c r="R35" s="1071"/>
      <c r="S35" s="1071"/>
      <c r="T35" s="1071"/>
      <c r="U35" s="1027"/>
      <c r="V35" s="1071"/>
      <c r="W35" s="525" t="s">
        <v>656</v>
      </c>
      <c r="X35" s="672">
        <f>1+1+2</f>
        <v>4</v>
      </c>
      <c r="Y35" s="280"/>
      <c r="Z35" s="1034"/>
      <c r="AA35" s="1035"/>
      <c r="AB35" s="1031"/>
      <c r="AC35" s="1029"/>
      <c r="AD35" s="1029"/>
      <c r="AE35" s="1029"/>
      <c r="AF35" s="1027"/>
      <c r="AG35" s="1029"/>
      <c r="AH35" s="525" t="s">
        <v>656</v>
      </c>
      <c r="AI35" s="190"/>
      <c r="AJ35" s="280"/>
      <c r="AK35" s="1034"/>
      <c r="AL35" s="1035"/>
      <c r="AM35" s="1031"/>
      <c r="AN35" s="1029"/>
      <c r="AO35" s="1029"/>
      <c r="AP35" s="1029"/>
      <c r="AQ35" s="1027"/>
      <c r="AR35" s="1029"/>
      <c r="AS35" s="525" t="s">
        <v>656</v>
      </c>
      <c r="AT35" s="190"/>
      <c r="AU35" s="280"/>
      <c r="AV35" s="1034"/>
      <c r="AW35" s="1035"/>
      <c r="AX35" s="1031"/>
      <c r="AY35" s="1029"/>
      <c r="AZ35" s="1029"/>
      <c r="BA35" s="1029"/>
      <c r="BB35" s="1027"/>
      <c r="BC35" s="1029"/>
      <c r="BD35" s="525" t="s">
        <v>656</v>
      </c>
      <c r="BE35" s="190"/>
      <c r="BF35" s="280"/>
      <c r="BG35" s="1034"/>
      <c r="BH35" s="1035"/>
      <c r="BI35" s="1031"/>
      <c r="BJ35" s="1029"/>
      <c r="BK35" s="1029"/>
      <c r="BL35" s="1029"/>
      <c r="BM35" s="1027"/>
      <c r="BN35" s="1029"/>
      <c r="BO35" s="525" t="s">
        <v>656</v>
      </c>
      <c r="BP35" s="190"/>
      <c r="BQ35" s="280"/>
      <c r="BR35" s="1034"/>
      <c r="BS35" s="1035"/>
      <c r="BT35" s="1031"/>
      <c r="BU35" s="1029"/>
      <c r="BV35" s="1029"/>
      <c r="BW35" s="1029"/>
      <c r="BX35" s="1027"/>
      <c r="BY35" s="1029"/>
      <c r="BZ35" s="525" t="s">
        <v>656</v>
      </c>
      <c r="CA35" s="190"/>
      <c r="CB35" s="280"/>
      <c r="CC35" s="1034"/>
      <c r="CD35" s="1035"/>
      <c r="CE35" s="1031"/>
      <c r="CF35" s="1029"/>
      <c r="CG35" s="1029"/>
      <c r="CH35" s="1029"/>
      <c r="CI35" s="1027"/>
      <c r="CJ35" s="1029"/>
      <c r="CK35" s="525" t="s">
        <v>656</v>
      </c>
      <c r="CL35" s="190"/>
      <c r="CM35" s="280"/>
      <c r="CN35" s="1034"/>
      <c r="CO35" s="1035"/>
      <c r="CP35" s="1031"/>
      <c r="CQ35" s="1029"/>
      <c r="CR35" s="1029"/>
      <c r="CS35" s="1029"/>
      <c r="CT35" s="1027"/>
      <c r="CU35" s="1029"/>
      <c r="CV35" s="525" t="s">
        <v>656</v>
      </c>
      <c r="CW35" s="190"/>
      <c r="CX35" s="280"/>
      <c r="CY35" s="1034"/>
      <c r="CZ35" s="1035"/>
      <c r="DA35" s="1031"/>
      <c r="DB35" s="1029"/>
      <c r="DC35" s="1029"/>
      <c r="DD35" s="1029"/>
      <c r="DE35" s="1027"/>
      <c r="DF35" s="1029"/>
      <c r="DG35" s="525" t="s">
        <v>656</v>
      </c>
      <c r="DH35" s="190"/>
      <c r="DI35" s="280"/>
      <c r="DJ35" s="280"/>
      <c r="DL35" s="519"/>
      <c r="DM35" s="272"/>
      <c r="DN35" s="272"/>
      <c r="DO35" s="272"/>
      <c r="DP35" s="272"/>
      <c r="DQ35" s="272"/>
      <c r="DR35" s="272"/>
      <c r="DS35" s="272"/>
      <c r="DT35" s="272"/>
      <c r="DU35" s="272">
        <f t="shared" si="22"/>
        <v>0</v>
      </c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481"/>
    </row>
    <row r="36" spans="1:141" ht="131.25" customHeight="1" x14ac:dyDescent="0.25">
      <c r="A36" s="522" t="s">
        <v>992</v>
      </c>
      <c r="B36" s="601" t="s">
        <v>525</v>
      </c>
      <c r="C36" s="523">
        <f>O36+Z36+AK36+AV36+BG36+BR36+CC36+CN36+CY36</f>
        <v>30000</v>
      </c>
      <c r="D36" s="524">
        <f>P36+AA36+AL36+AW36+BH36++BS36+CD36+CO36+CZ36</f>
        <v>20932</v>
      </c>
      <c r="E36" s="524">
        <f t="shared" ref="E36:J36" si="35">Q36+AB36+AM36</f>
        <v>16000</v>
      </c>
      <c r="F36" s="524">
        <f t="shared" si="35"/>
        <v>0</v>
      </c>
      <c r="G36" s="524">
        <f t="shared" si="35"/>
        <v>0</v>
      </c>
      <c r="H36" s="524">
        <f t="shared" si="35"/>
        <v>4932</v>
      </c>
      <c r="I36" s="524">
        <f t="shared" si="35"/>
        <v>20932</v>
      </c>
      <c r="J36" s="524">
        <f t="shared" si="35"/>
        <v>0</v>
      </c>
      <c r="K36" s="525" t="s">
        <v>657</v>
      </c>
      <c r="L36" s="526">
        <v>2</v>
      </c>
      <c r="M36" s="527">
        <f t="shared" si="32"/>
        <v>3</v>
      </c>
      <c r="N36" s="280"/>
      <c r="O36" s="640">
        <v>8000</v>
      </c>
      <c r="P36" s="536">
        <f>U36+V36</f>
        <v>20932</v>
      </c>
      <c r="Q36" s="674">
        <v>16000</v>
      </c>
      <c r="R36" s="675"/>
      <c r="S36" s="675"/>
      <c r="T36" s="675">
        <v>4932</v>
      </c>
      <c r="U36" s="524">
        <f>Q36+R36+S36+T36</f>
        <v>20932</v>
      </c>
      <c r="V36" s="675"/>
      <c r="W36" s="525" t="s">
        <v>657</v>
      </c>
      <c r="X36" s="672">
        <v>3</v>
      </c>
      <c r="Y36" s="280"/>
      <c r="Z36" s="535">
        <v>10000</v>
      </c>
      <c r="AA36" s="536">
        <f>AF36+AG36</f>
        <v>0</v>
      </c>
      <c r="AB36" s="557"/>
      <c r="AC36" s="137"/>
      <c r="AD36" s="137"/>
      <c r="AE36" s="137"/>
      <c r="AF36" s="524">
        <f>AB36+AC36+AD36+AE36</f>
        <v>0</v>
      </c>
      <c r="AG36" s="137"/>
      <c r="AH36" s="525" t="s">
        <v>657</v>
      </c>
      <c r="AI36" s="190"/>
      <c r="AJ36" s="280"/>
      <c r="AK36" s="535">
        <v>12000</v>
      </c>
      <c r="AL36" s="536">
        <f>AQ36+AR36</f>
        <v>0</v>
      </c>
      <c r="AM36" s="557"/>
      <c r="AN36" s="137"/>
      <c r="AO36" s="137"/>
      <c r="AP36" s="137"/>
      <c r="AQ36" s="524">
        <f>AM36+AN36+AO36+AP36</f>
        <v>0</v>
      </c>
      <c r="AR36" s="137"/>
      <c r="AS36" s="525" t="s">
        <v>657</v>
      </c>
      <c r="AT36" s="190"/>
      <c r="AU36" s="280"/>
      <c r="AV36" s="535">
        <v>0</v>
      </c>
      <c r="AW36" s="536">
        <f>BB36+BC36</f>
        <v>0</v>
      </c>
      <c r="AX36" s="557"/>
      <c r="AY36" s="137"/>
      <c r="AZ36" s="137"/>
      <c r="BA36" s="137"/>
      <c r="BB36" s="524">
        <f>AX36+AY36+AZ36+BA36</f>
        <v>0</v>
      </c>
      <c r="BC36" s="137"/>
      <c r="BD36" s="525" t="s">
        <v>657</v>
      </c>
      <c r="BE36" s="190"/>
      <c r="BF36" s="280"/>
      <c r="BG36" s="535">
        <v>0</v>
      </c>
      <c r="BH36" s="536">
        <f>BM36+BN36</f>
        <v>0</v>
      </c>
      <c r="BI36" s="557"/>
      <c r="BJ36" s="137"/>
      <c r="BK36" s="137"/>
      <c r="BL36" s="137"/>
      <c r="BM36" s="524">
        <f>BI36+BJ36+BK36+BL36</f>
        <v>0</v>
      </c>
      <c r="BN36" s="137"/>
      <c r="BO36" s="525" t="s">
        <v>657</v>
      </c>
      <c r="BP36" s="190"/>
      <c r="BQ36" s="280"/>
      <c r="BR36" s="535">
        <v>0</v>
      </c>
      <c r="BS36" s="536">
        <f>BX36+BY36</f>
        <v>0</v>
      </c>
      <c r="BT36" s="557"/>
      <c r="BU36" s="137"/>
      <c r="BV36" s="137"/>
      <c r="BW36" s="137"/>
      <c r="BX36" s="524">
        <f>BT36+BU36+BV36+BW36</f>
        <v>0</v>
      </c>
      <c r="BY36" s="137"/>
      <c r="BZ36" s="525" t="s">
        <v>657</v>
      </c>
      <c r="CA36" s="190"/>
      <c r="CB36" s="280"/>
      <c r="CC36" s="535">
        <v>0</v>
      </c>
      <c r="CD36" s="536">
        <f>CI36+CJ36</f>
        <v>0</v>
      </c>
      <c r="CE36" s="557"/>
      <c r="CF36" s="137"/>
      <c r="CG36" s="137"/>
      <c r="CH36" s="137"/>
      <c r="CI36" s="524">
        <f>CE36+CF36+CG36+CH36</f>
        <v>0</v>
      </c>
      <c r="CJ36" s="137"/>
      <c r="CK36" s="525" t="s">
        <v>657</v>
      </c>
      <c r="CL36" s="190"/>
      <c r="CM36" s="280"/>
      <c r="CN36" s="535">
        <v>0</v>
      </c>
      <c r="CO36" s="536">
        <f>CT36+CU36</f>
        <v>0</v>
      </c>
      <c r="CP36" s="557"/>
      <c r="CQ36" s="137"/>
      <c r="CR36" s="137"/>
      <c r="CS36" s="137"/>
      <c r="CT36" s="524">
        <f>CP36+CQ36+CR36+CS36</f>
        <v>0</v>
      </c>
      <c r="CU36" s="137"/>
      <c r="CV36" s="525" t="s">
        <v>657</v>
      </c>
      <c r="CW36" s="190"/>
      <c r="CX36" s="280"/>
      <c r="CY36" s="535">
        <v>0</v>
      </c>
      <c r="CZ36" s="536">
        <f>DE36+DF36</f>
        <v>0</v>
      </c>
      <c r="DA36" s="557"/>
      <c r="DB36" s="137"/>
      <c r="DC36" s="137"/>
      <c r="DD36" s="137"/>
      <c r="DE36" s="524">
        <f>DA36+DB36+DC36+DD36</f>
        <v>0</v>
      </c>
      <c r="DF36" s="137"/>
      <c r="DG36" s="525" t="s">
        <v>657</v>
      </c>
      <c r="DH36" s="190"/>
      <c r="DI36" s="280"/>
      <c r="DJ36" s="280"/>
      <c r="DL36" s="519">
        <v>8000</v>
      </c>
      <c r="DM36" s="272">
        <v>10000</v>
      </c>
      <c r="DN36" s="272">
        <v>12000</v>
      </c>
      <c r="DO36" s="272"/>
      <c r="DP36" s="272"/>
      <c r="DQ36" s="272"/>
      <c r="DR36" s="272"/>
      <c r="DS36" s="272"/>
      <c r="DT36" s="272"/>
      <c r="DU36" s="272">
        <f t="shared" si="22"/>
        <v>30000</v>
      </c>
      <c r="DV36" s="271"/>
      <c r="DW36" s="532">
        <f>DX36+DY36+DZ36+EA36+EC36</f>
        <v>30000</v>
      </c>
      <c r="DX36" s="532">
        <v>0</v>
      </c>
      <c r="DY36" s="532">
        <f>DU36*0.7</f>
        <v>21000</v>
      </c>
      <c r="DZ36" s="532"/>
      <c r="EA36" s="532">
        <f>DU36*0.15</f>
        <v>4500</v>
      </c>
      <c r="EB36" s="532">
        <f>SUM(DX36:EA36)</f>
        <v>25500</v>
      </c>
      <c r="EC36" s="532">
        <f>DU36*0.15</f>
        <v>4500</v>
      </c>
      <c r="ED36" s="271"/>
      <c r="EE36" s="271"/>
      <c r="EF36" s="271"/>
      <c r="EG36" s="271"/>
      <c r="EH36" s="271"/>
      <c r="EI36" s="271"/>
      <c r="EJ36" s="271"/>
      <c r="EK36" s="481"/>
    </row>
    <row r="37" spans="1:141" ht="126" customHeight="1" x14ac:dyDescent="0.25">
      <c r="A37" s="1079" t="s">
        <v>993</v>
      </c>
      <c r="B37" s="1075" t="s">
        <v>526</v>
      </c>
      <c r="C37" s="1080">
        <f>O37+Z37+AK37+AV37+BG37+BR37+CC37+CN37+CY37</f>
        <v>5000</v>
      </c>
      <c r="D37" s="1066">
        <f t="shared" ref="D37:J37" si="36">P37+AA37+AL37+AW37+BH37+BS37+CD37+CO37+CZ37</f>
        <v>1254</v>
      </c>
      <c r="E37" s="1066">
        <f t="shared" si="36"/>
        <v>0</v>
      </c>
      <c r="F37" s="1066">
        <f t="shared" si="36"/>
        <v>1000</v>
      </c>
      <c r="G37" s="1066">
        <f t="shared" si="36"/>
        <v>0</v>
      </c>
      <c r="H37" s="1066">
        <f t="shared" si="36"/>
        <v>254</v>
      </c>
      <c r="I37" s="1066">
        <f t="shared" si="36"/>
        <v>1254</v>
      </c>
      <c r="J37" s="1066">
        <f t="shared" si="36"/>
        <v>0</v>
      </c>
      <c r="K37" s="525" t="s">
        <v>658</v>
      </c>
      <c r="L37" s="526">
        <v>70</v>
      </c>
      <c r="M37" s="527">
        <f t="shared" si="32"/>
        <v>1</v>
      </c>
      <c r="N37" s="280"/>
      <c r="O37" s="1034">
        <v>0</v>
      </c>
      <c r="P37" s="1032">
        <f>U37+V37</f>
        <v>1254</v>
      </c>
      <c r="Q37" s="1072"/>
      <c r="R37" s="1069">
        <v>1000</v>
      </c>
      <c r="S37" s="1069"/>
      <c r="T37" s="1069">
        <v>254</v>
      </c>
      <c r="U37" s="1026">
        <f>Q37+R37+S37+T37</f>
        <v>1254</v>
      </c>
      <c r="V37" s="1069"/>
      <c r="W37" s="525" t="s">
        <v>658</v>
      </c>
      <c r="X37" s="672">
        <v>1</v>
      </c>
      <c r="Y37" s="280"/>
      <c r="Z37" s="1034">
        <v>0</v>
      </c>
      <c r="AA37" s="1032">
        <f>AF37+AG37</f>
        <v>0</v>
      </c>
      <c r="AB37" s="1030"/>
      <c r="AC37" s="1024"/>
      <c r="AD37" s="1024"/>
      <c r="AE37" s="1024"/>
      <c r="AF37" s="1026">
        <f>AB37+AC37+AD37+AE37</f>
        <v>0</v>
      </c>
      <c r="AG37" s="1024"/>
      <c r="AH37" s="525" t="s">
        <v>658</v>
      </c>
      <c r="AI37" s="190"/>
      <c r="AJ37" s="280"/>
      <c r="AK37" s="1034">
        <v>5000</v>
      </c>
      <c r="AL37" s="1032">
        <f>AQ37+AR37</f>
        <v>0</v>
      </c>
      <c r="AM37" s="1030"/>
      <c r="AN37" s="1024"/>
      <c r="AO37" s="1024"/>
      <c r="AP37" s="1024"/>
      <c r="AQ37" s="1026">
        <f>AM37+AN37+AO37+AP37</f>
        <v>0</v>
      </c>
      <c r="AR37" s="1024"/>
      <c r="AS37" s="525" t="s">
        <v>658</v>
      </c>
      <c r="AT37" s="190"/>
      <c r="AU37" s="280"/>
      <c r="AV37" s="1034">
        <v>0</v>
      </c>
      <c r="AW37" s="1032">
        <f>BB37+BC37</f>
        <v>0</v>
      </c>
      <c r="AX37" s="1030"/>
      <c r="AY37" s="1024"/>
      <c r="AZ37" s="1024"/>
      <c r="BA37" s="1024"/>
      <c r="BB37" s="1026">
        <f>AX37+AY37+AZ37+BA37</f>
        <v>0</v>
      </c>
      <c r="BC37" s="1024"/>
      <c r="BD37" s="525" t="s">
        <v>658</v>
      </c>
      <c r="BE37" s="190"/>
      <c r="BF37" s="280"/>
      <c r="BG37" s="1034">
        <v>0</v>
      </c>
      <c r="BH37" s="1032">
        <f>BM37+BN37</f>
        <v>0</v>
      </c>
      <c r="BI37" s="1030"/>
      <c r="BJ37" s="1024"/>
      <c r="BK37" s="1024"/>
      <c r="BL37" s="1024"/>
      <c r="BM37" s="1026">
        <f>BI37+BJ37+BK37+BL37</f>
        <v>0</v>
      </c>
      <c r="BN37" s="1024"/>
      <c r="BO37" s="525" t="s">
        <v>658</v>
      </c>
      <c r="BP37" s="190"/>
      <c r="BQ37" s="280"/>
      <c r="BR37" s="1034">
        <v>0</v>
      </c>
      <c r="BS37" s="1032">
        <f>BX37+BY37</f>
        <v>0</v>
      </c>
      <c r="BT37" s="1030"/>
      <c r="BU37" s="1024"/>
      <c r="BV37" s="1024"/>
      <c r="BW37" s="1024"/>
      <c r="BX37" s="1026">
        <f>BT37+BU37+BV37+BW37</f>
        <v>0</v>
      </c>
      <c r="BY37" s="1024"/>
      <c r="BZ37" s="525" t="s">
        <v>658</v>
      </c>
      <c r="CA37" s="190"/>
      <c r="CB37" s="280"/>
      <c r="CC37" s="1034">
        <v>0</v>
      </c>
      <c r="CD37" s="1032">
        <f>CI37+CJ37</f>
        <v>0</v>
      </c>
      <c r="CE37" s="1030"/>
      <c r="CF37" s="1024"/>
      <c r="CG37" s="1024"/>
      <c r="CH37" s="1024"/>
      <c r="CI37" s="1026">
        <f>CE37+CF37+CG37+CH37</f>
        <v>0</v>
      </c>
      <c r="CJ37" s="1024"/>
      <c r="CK37" s="525" t="s">
        <v>658</v>
      </c>
      <c r="CL37" s="190"/>
      <c r="CM37" s="280"/>
      <c r="CN37" s="1034">
        <v>0</v>
      </c>
      <c r="CO37" s="1032">
        <f>CT37+CU37</f>
        <v>0</v>
      </c>
      <c r="CP37" s="1030"/>
      <c r="CQ37" s="1024"/>
      <c r="CR37" s="1024"/>
      <c r="CS37" s="1024"/>
      <c r="CT37" s="1026">
        <f>CP37+CQ37+CR37+CS37</f>
        <v>0</v>
      </c>
      <c r="CU37" s="1024"/>
      <c r="CV37" s="525" t="s">
        <v>658</v>
      </c>
      <c r="CW37" s="190"/>
      <c r="CX37" s="280"/>
      <c r="CY37" s="1034">
        <v>0</v>
      </c>
      <c r="CZ37" s="1032">
        <f>DE37+DF37</f>
        <v>0</v>
      </c>
      <c r="DA37" s="1030"/>
      <c r="DB37" s="1024"/>
      <c r="DC37" s="1024"/>
      <c r="DD37" s="1024"/>
      <c r="DE37" s="1026">
        <f>DA37+DB37+DC37+DD37</f>
        <v>0</v>
      </c>
      <c r="DF37" s="1024"/>
      <c r="DG37" s="525" t="s">
        <v>658</v>
      </c>
      <c r="DH37" s="190"/>
      <c r="DI37" s="280"/>
      <c r="DJ37" s="280"/>
      <c r="DL37" s="519"/>
      <c r="DM37" s="272"/>
      <c r="DN37" s="272">
        <v>5000</v>
      </c>
      <c r="DO37" s="272"/>
      <c r="DP37" s="272"/>
      <c r="DQ37" s="272"/>
      <c r="DR37" s="272"/>
      <c r="DS37" s="272"/>
      <c r="DT37" s="272"/>
      <c r="DU37" s="272">
        <f t="shared" si="22"/>
        <v>5000</v>
      </c>
      <c r="DV37" s="271"/>
      <c r="DW37" s="532">
        <f>DX37+DY37+DZ37+EA37+EC37</f>
        <v>5000</v>
      </c>
      <c r="DX37" s="532">
        <f>DU37*0.85</f>
        <v>4250</v>
      </c>
      <c r="DY37" s="532">
        <f>DU37*0.1</f>
        <v>500</v>
      </c>
      <c r="DZ37" s="532"/>
      <c r="EA37" s="532">
        <f>DU37*0.05</f>
        <v>250</v>
      </c>
      <c r="EB37" s="532">
        <f>SUM(DX37:EA37)</f>
        <v>5000</v>
      </c>
      <c r="EC37" s="532"/>
      <c r="ED37" s="271"/>
      <c r="EE37" s="271"/>
      <c r="EF37" s="271"/>
      <c r="EG37" s="271"/>
      <c r="EH37" s="271"/>
      <c r="EI37" s="271"/>
      <c r="EJ37" s="271"/>
      <c r="EK37" s="481"/>
    </row>
    <row r="38" spans="1:141" ht="105" customHeight="1" x14ac:dyDescent="0.25">
      <c r="A38" s="1079"/>
      <c r="B38" s="1075"/>
      <c r="C38" s="1080"/>
      <c r="D38" s="1027"/>
      <c r="E38" s="1027"/>
      <c r="F38" s="1027"/>
      <c r="G38" s="1027"/>
      <c r="H38" s="1027"/>
      <c r="I38" s="1027"/>
      <c r="J38" s="1027"/>
      <c r="K38" s="525" t="s">
        <v>659</v>
      </c>
      <c r="L38" s="526">
        <v>1</v>
      </c>
      <c r="M38" s="527">
        <f t="shared" si="32"/>
        <v>0</v>
      </c>
      <c r="N38" s="280"/>
      <c r="O38" s="1034"/>
      <c r="P38" s="1033"/>
      <c r="Q38" s="1074"/>
      <c r="R38" s="1071"/>
      <c r="S38" s="1071"/>
      <c r="T38" s="1071"/>
      <c r="U38" s="1027"/>
      <c r="V38" s="1071"/>
      <c r="W38" s="525" t="s">
        <v>659</v>
      </c>
      <c r="X38" s="672"/>
      <c r="Y38" s="280"/>
      <c r="Z38" s="1034"/>
      <c r="AA38" s="1033"/>
      <c r="AB38" s="1031"/>
      <c r="AC38" s="1029"/>
      <c r="AD38" s="1029"/>
      <c r="AE38" s="1029"/>
      <c r="AF38" s="1027"/>
      <c r="AG38" s="1029"/>
      <c r="AH38" s="525" t="s">
        <v>659</v>
      </c>
      <c r="AI38" s="190"/>
      <c r="AJ38" s="280"/>
      <c r="AK38" s="1034"/>
      <c r="AL38" s="1033"/>
      <c r="AM38" s="1031"/>
      <c r="AN38" s="1029"/>
      <c r="AO38" s="1029"/>
      <c r="AP38" s="1029"/>
      <c r="AQ38" s="1027"/>
      <c r="AR38" s="1029"/>
      <c r="AS38" s="525" t="s">
        <v>659</v>
      </c>
      <c r="AT38" s="190"/>
      <c r="AU38" s="280"/>
      <c r="AV38" s="1034"/>
      <c r="AW38" s="1033"/>
      <c r="AX38" s="1031"/>
      <c r="AY38" s="1029"/>
      <c r="AZ38" s="1029"/>
      <c r="BA38" s="1029"/>
      <c r="BB38" s="1027"/>
      <c r="BC38" s="1029"/>
      <c r="BD38" s="525" t="s">
        <v>659</v>
      </c>
      <c r="BE38" s="190"/>
      <c r="BF38" s="280"/>
      <c r="BG38" s="1034"/>
      <c r="BH38" s="1033"/>
      <c r="BI38" s="1031"/>
      <c r="BJ38" s="1029"/>
      <c r="BK38" s="1029"/>
      <c r="BL38" s="1029"/>
      <c r="BM38" s="1027"/>
      <c r="BN38" s="1029"/>
      <c r="BO38" s="525" t="s">
        <v>659</v>
      </c>
      <c r="BP38" s="190"/>
      <c r="BQ38" s="280"/>
      <c r="BR38" s="1034"/>
      <c r="BS38" s="1033"/>
      <c r="BT38" s="1031"/>
      <c r="BU38" s="1029"/>
      <c r="BV38" s="1029"/>
      <c r="BW38" s="1029"/>
      <c r="BX38" s="1027"/>
      <c r="BY38" s="1029"/>
      <c r="BZ38" s="525" t="s">
        <v>659</v>
      </c>
      <c r="CA38" s="190"/>
      <c r="CB38" s="280"/>
      <c r="CC38" s="1034"/>
      <c r="CD38" s="1033"/>
      <c r="CE38" s="1031"/>
      <c r="CF38" s="1029"/>
      <c r="CG38" s="1029"/>
      <c r="CH38" s="1029"/>
      <c r="CI38" s="1027"/>
      <c r="CJ38" s="1029"/>
      <c r="CK38" s="525" t="s">
        <v>659</v>
      </c>
      <c r="CL38" s="190"/>
      <c r="CM38" s="280"/>
      <c r="CN38" s="1034"/>
      <c r="CO38" s="1033"/>
      <c r="CP38" s="1031"/>
      <c r="CQ38" s="1029"/>
      <c r="CR38" s="1029"/>
      <c r="CS38" s="1029"/>
      <c r="CT38" s="1027"/>
      <c r="CU38" s="1029"/>
      <c r="CV38" s="525" t="s">
        <v>659</v>
      </c>
      <c r="CW38" s="190"/>
      <c r="CX38" s="280"/>
      <c r="CY38" s="1034"/>
      <c r="CZ38" s="1033"/>
      <c r="DA38" s="1031"/>
      <c r="DB38" s="1029"/>
      <c r="DC38" s="1029"/>
      <c r="DD38" s="1029"/>
      <c r="DE38" s="1027"/>
      <c r="DF38" s="1029"/>
      <c r="DG38" s="525" t="s">
        <v>659</v>
      </c>
      <c r="DH38" s="190"/>
      <c r="DI38" s="280"/>
      <c r="DJ38" s="280"/>
      <c r="DL38" s="519"/>
      <c r="DM38" s="272"/>
      <c r="DN38" s="272"/>
      <c r="DO38" s="272"/>
      <c r="DP38" s="272"/>
      <c r="DQ38" s="272"/>
      <c r="DR38" s="272"/>
      <c r="DS38" s="272"/>
      <c r="DT38" s="272"/>
      <c r="DU38" s="272">
        <f t="shared" si="22"/>
        <v>0</v>
      </c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481"/>
    </row>
    <row r="39" spans="1:141" ht="87" customHeight="1" x14ac:dyDescent="0.25">
      <c r="A39" s="1079" t="s">
        <v>994</v>
      </c>
      <c r="B39" s="1082" t="s">
        <v>527</v>
      </c>
      <c r="C39" s="1080">
        <f t="shared" ref="C39:J39" si="37">O39+Z39+AK39+AV39+BG39+BR39+CC39+CN39+CY39</f>
        <v>0</v>
      </c>
      <c r="D39" s="1066">
        <f t="shared" si="37"/>
        <v>0</v>
      </c>
      <c r="E39" s="1066">
        <f t="shared" si="37"/>
        <v>0</v>
      </c>
      <c r="F39" s="1066">
        <f t="shared" si="37"/>
        <v>0</v>
      </c>
      <c r="G39" s="1066">
        <f t="shared" si="37"/>
        <v>0</v>
      </c>
      <c r="H39" s="1066">
        <f t="shared" si="37"/>
        <v>0</v>
      </c>
      <c r="I39" s="1066">
        <f t="shared" si="37"/>
        <v>0</v>
      </c>
      <c r="J39" s="1066">
        <f t="shared" si="37"/>
        <v>0</v>
      </c>
      <c r="K39" s="525" t="s">
        <v>660</v>
      </c>
      <c r="L39" s="526">
        <v>1</v>
      </c>
      <c r="M39" s="527">
        <f t="shared" si="32"/>
        <v>1</v>
      </c>
      <c r="N39" s="280"/>
      <c r="O39" s="1034">
        <v>0</v>
      </c>
      <c r="P39" s="1032">
        <f>U39+V39</f>
        <v>0</v>
      </c>
      <c r="Q39" s="1072"/>
      <c r="R39" s="1069"/>
      <c r="S39" s="1069"/>
      <c r="T39" s="1069"/>
      <c r="U39" s="1026">
        <f>Q39+R39+S39+T39</f>
        <v>0</v>
      </c>
      <c r="V39" s="1069"/>
      <c r="W39" s="525" t="s">
        <v>660</v>
      </c>
      <c r="X39" s="672">
        <v>1</v>
      </c>
      <c r="Y39" s="280"/>
      <c r="Z39" s="1034">
        <v>0</v>
      </c>
      <c r="AA39" s="1032">
        <f>AF39+AG39</f>
        <v>0</v>
      </c>
      <c r="AB39" s="1030"/>
      <c r="AC39" s="1024"/>
      <c r="AD39" s="1024"/>
      <c r="AE39" s="1024"/>
      <c r="AF39" s="1026">
        <f>AB39+AC39+AD39+AE39</f>
        <v>0</v>
      </c>
      <c r="AG39" s="1024"/>
      <c r="AH39" s="525" t="s">
        <v>660</v>
      </c>
      <c r="AI39" s="190"/>
      <c r="AJ39" s="280"/>
      <c r="AK39" s="1034">
        <v>0</v>
      </c>
      <c r="AL39" s="1032">
        <f>AQ39+AR39</f>
        <v>0</v>
      </c>
      <c r="AM39" s="1030"/>
      <c r="AN39" s="1024"/>
      <c r="AO39" s="1024"/>
      <c r="AP39" s="1024"/>
      <c r="AQ39" s="1026">
        <f>AM39+AN39+AO39+AP39</f>
        <v>0</v>
      </c>
      <c r="AR39" s="1024"/>
      <c r="AS39" s="525" t="s">
        <v>660</v>
      </c>
      <c r="AT39" s="190"/>
      <c r="AU39" s="280"/>
      <c r="AV39" s="1034">
        <v>0</v>
      </c>
      <c r="AW39" s="1032">
        <f>BB39+BC39</f>
        <v>0</v>
      </c>
      <c r="AX39" s="1030"/>
      <c r="AY39" s="1024"/>
      <c r="AZ39" s="1024"/>
      <c r="BA39" s="1024"/>
      <c r="BB39" s="1026">
        <f>AX39+AY39+AZ39+BA39</f>
        <v>0</v>
      </c>
      <c r="BC39" s="1024"/>
      <c r="BD39" s="525" t="s">
        <v>660</v>
      </c>
      <c r="BE39" s="190"/>
      <c r="BF39" s="280"/>
      <c r="BG39" s="1034">
        <v>0</v>
      </c>
      <c r="BH39" s="1032">
        <f>BM39+BN39</f>
        <v>0</v>
      </c>
      <c r="BI39" s="1030"/>
      <c r="BJ39" s="1024"/>
      <c r="BK39" s="1024"/>
      <c r="BL39" s="1024"/>
      <c r="BM39" s="1026">
        <f>BI39+BJ39+BK39+BL39</f>
        <v>0</v>
      </c>
      <c r="BN39" s="1024"/>
      <c r="BO39" s="525" t="s">
        <v>660</v>
      </c>
      <c r="BP39" s="190"/>
      <c r="BQ39" s="280"/>
      <c r="BR39" s="1034">
        <v>0</v>
      </c>
      <c r="BS39" s="1032">
        <f>BX39+BY39</f>
        <v>0</v>
      </c>
      <c r="BT39" s="1030"/>
      <c r="BU39" s="1024"/>
      <c r="BV39" s="1024"/>
      <c r="BW39" s="1024"/>
      <c r="BX39" s="1026">
        <f>BT39+BU39+BV39+BW39</f>
        <v>0</v>
      </c>
      <c r="BY39" s="1024"/>
      <c r="BZ39" s="525" t="s">
        <v>660</v>
      </c>
      <c r="CA39" s="190"/>
      <c r="CB39" s="280"/>
      <c r="CC39" s="1034">
        <v>0</v>
      </c>
      <c r="CD39" s="1032">
        <f>CI39+CJ39</f>
        <v>0</v>
      </c>
      <c r="CE39" s="1030"/>
      <c r="CF39" s="1024"/>
      <c r="CG39" s="1024"/>
      <c r="CH39" s="1024"/>
      <c r="CI39" s="1026">
        <f>CE39+CF39+CG39+CH39</f>
        <v>0</v>
      </c>
      <c r="CJ39" s="1024"/>
      <c r="CK39" s="525" t="s">
        <v>660</v>
      </c>
      <c r="CL39" s="190"/>
      <c r="CM39" s="280"/>
      <c r="CN39" s="1034">
        <v>0</v>
      </c>
      <c r="CO39" s="1032">
        <f>CT39+CU39</f>
        <v>0</v>
      </c>
      <c r="CP39" s="1030"/>
      <c r="CQ39" s="1024"/>
      <c r="CR39" s="1024"/>
      <c r="CS39" s="1024"/>
      <c r="CT39" s="1026">
        <f>CP39+CQ39+CR39+CS39</f>
        <v>0</v>
      </c>
      <c r="CU39" s="1024"/>
      <c r="CV39" s="525" t="s">
        <v>660</v>
      </c>
      <c r="CW39" s="190"/>
      <c r="CX39" s="280"/>
      <c r="CY39" s="1034">
        <v>0</v>
      </c>
      <c r="CZ39" s="1032">
        <f>DE39+DF39</f>
        <v>0</v>
      </c>
      <c r="DA39" s="1030"/>
      <c r="DB39" s="1024"/>
      <c r="DC39" s="1024"/>
      <c r="DD39" s="1024"/>
      <c r="DE39" s="1026">
        <f>DA39+DB39+DC39+DD39</f>
        <v>0</v>
      </c>
      <c r="DF39" s="1024"/>
      <c r="DG39" s="525" t="s">
        <v>660</v>
      </c>
      <c r="DH39" s="190"/>
      <c r="DI39" s="280"/>
      <c r="DJ39" s="280"/>
      <c r="DL39" s="519">
        <v>0</v>
      </c>
      <c r="DM39" s="272"/>
      <c r="DN39" s="272"/>
      <c r="DO39" s="272"/>
      <c r="DP39" s="272"/>
      <c r="DQ39" s="272"/>
      <c r="DR39" s="272"/>
      <c r="DS39" s="272"/>
      <c r="DT39" s="272"/>
      <c r="DU39" s="272">
        <f t="shared" si="22"/>
        <v>0</v>
      </c>
      <c r="DV39" s="271"/>
      <c r="DW39" s="532">
        <f>DX39+DY39+DZ39+EA39+EC39</f>
        <v>0</v>
      </c>
      <c r="DX39" s="532">
        <v>0</v>
      </c>
      <c r="DY39" s="532">
        <f>DU39*0.7</f>
        <v>0</v>
      </c>
      <c r="DZ39" s="532"/>
      <c r="EA39" s="532">
        <f>DU39*0.15</f>
        <v>0</v>
      </c>
      <c r="EB39" s="532">
        <f>SUM(DX39:EA39)</f>
        <v>0</v>
      </c>
      <c r="EC39" s="532">
        <f>DU39*0.15</f>
        <v>0</v>
      </c>
      <c r="ED39" s="271"/>
      <c r="EE39" s="271"/>
      <c r="EF39" s="271"/>
      <c r="EG39" s="271"/>
      <c r="EH39" s="271"/>
      <c r="EI39" s="271"/>
      <c r="EJ39" s="271"/>
      <c r="EK39" s="481"/>
    </row>
    <row r="40" spans="1:141" ht="151.5" customHeight="1" x14ac:dyDescent="0.25">
      <c r="A40" s="1079"/>
      <c r="B40" s="1082"/>
      <c r="C40" s="1080"/>
      <c r="D40" s="1027"/>
      <c r="E40" s="1027"/>
      <c r="F40" s="1027"/>
      <c r="G40" s="1027"/>
      <c r="H40" s="1027"/>
      <c r="I40" s="1027"/>
      <c r="J40" s="1027"/>
      <c r="K40" s="525" t="s">
        <v>661</v>
      </c>
      <c r="L40" s="526">
        <v>1</v>
      </c>
      <c r="M40" s="527">
        <f t="shared" si="32"/>
        <v>2</v>
      </c>
      <c r="N40" s="280"/>
      <c r="O40" s="1034"/>
      <c r="P40" s="1033"/>
      <c r="Q40" s="1074"/>
      <c r="R40" s="1071"/>
      <c r="S40" s="1071"/>
      <c r="T40" s="1071"/>
      <c r="U40" s="1027"/>
      <c r="V40" s="1071"/>
      <c r="W40" s="525" t="s">
        <v>661</v>
      </c>
      <c r="X40" s="672">
        <v>2</v>
      </c>
      <c r="Y40" s="280"/>
      <c r="Z40" s="1034"/>
      <c r="AA40" s="1033"/>
      <c r="AB40" s="1031"/>
      <c r="AC40" s="1029"/>
      <c r="AD40" s="1029"/>
      <c r="AE40" s="1029"/>
      <c r="AF40" s="1027"/>
      <c r="AG40" s="1029"/>
      <c r="AH40" s="525" t="s">
        <v>661</v>
      </c>
      <c r="AI40" s="190"/>
      <c r="AJ40" s="280"/>
      <c r="AK40" s="1034"/>
      <c r="AL40" s="1033"/>
      <c r="AM40" s="1031"/>
      <c r="AN40" s="1029"/>
      <c r="AO40" s="1029"/>
      <c r="AP40" s="1029"/>
      <c r="AQ40" s="1027"/>
      <c r="AR40" s="1029"/>
      <c r="AS40" s="525" t="s">
        <v>661</v>
      </c>
      <c r="AT40" s="190"/>
      <c r="AU40" s="280"/>
      <c r="AV40" s="1034"/>
      <c r="AW40" s="1033"/>
      <c r="AX40" s="1031"/>
      <c r="AY40" s="1029"/>
      <c r="AZ40" s="1029"/>
      <c r="BA40" s="1029"/>
      <c r="BB40" s="1027"/>
      <c r="BC40" s="1029"/>
      <c r="BD40" s="525" t="s">
        <v>661</v>
      </c>
      <c r="BE40" s="190"/>
      <c r="BF40" s="280"/>
      <c r="BG40" s="1034"/>
      <c r="BH40" s="1033"/>
      <c r="BI40" s="1031"/>
      <c r="BJ40" s="1029"/>
      <c r="BK40" s="1029"/>
      <c r="BL40" s="1029"/>
      <c r="BM40" s="1027"/>
      <c r="BN40" s="1029"/>
      <c r="BO40" s="525" t="s">
        <v>661</v>
      </c>
      <c r="BP40" s="190"/>
      <c r="BQ40" s="280"/>
      <c r="BR40" s="1034"/>
      <c r="BS40" s="1033"/>
      <c r="BT40" s="1031"/>
      <c r="BU40" s="1029"/>
      <c r="BV40" s="1029"/>
      <c r="BW40" s="1029"/>
      <c r="BX40" s="1027"/>
      <c r="BY40" s="1029"/>
      <c r="BZ40" s="525" t="s">
        <v>661</v>
      </c>
      <c r="CA40" s="190"/>
      <c r="CB40" s="280"/>
      <c r="CC40" s="1034"/>
      <c r="CD40" s="1033"/>
      <c r="CE40" s="1031"/>
      <c r="CF40" s="1029"/>
      <c r="CG40" s="1029"/>
      <c r="CH40" s="1029"/>
      <c r="CI40" s="1027"/>
      <c r="CJ40" s="1029"/>
      <c r="CK40" s="525" t="s">
        <v>661</v>
      </c>
      <c r="CL40" s="190"/>
      <c r="CM40" s="280"/>
      <c r="CN40" s="1034"/>
      <c r="CO40" s="1033"/>
      <c r="CP40" s="1031"/>
      <c r="CQ40" s="1029"/>
      <c r="CR40" s="1029"/>
      <c r="CS40" s="1029"/>
      <c r="CT40" s="1027"/>
      <c r="CU40" s="1029"/>
      <c r="CV40" s="525" t="s">
        <v>661</v>
      </c>
      <c r="CW40" s="190"/>
      <c r="CX40" s="280"/>
      <c r="CY40" s="1034"/>
      <c r="CZ40" s="1033"/>
      <c r="DA40" s="1031"/>
      <c r="DB40" s="1029"/>
      <c r="DC40" s="1029"/>
      <c r="DD40" s="1029"/>
      <c r="DE40" s="1027"/>
      <c r="DF40" s="1029"/>
      <c r="DG40" s="525" t="s">
        <v>661</v>
      </c>
      <c r="DH40" s="190"/>
      <c r="DI40" s="280"/>
      <c r="DJ40" s="280"/>
      <c r="DL40" s="519"/>
      <c r="DM40" s="272"/>
      <c r="DN40" s="272"/>
      <c r="DO40" s="272"/>
      <c r="DP40" s="272"/>
      <c r="DQ40" s="272"/>
      <c r="DR40" s="272"/>
      <c r="DS40" s="272"/>
      <c r="DT40" s="272"/>
      <c r="DU40" s="272">
        <f t="shared" si="22"/>
        <v>0</v>
      </c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481"/>
    </row>
    <row r="41" spans="1:141" ht="105" customHeight="1" x14ac:dyDescent="0.25">
      <c r="A41" s="1079" t="s">
        <v>995</v>
      </c>
      <c r="B41" s="1082" t="s">
        <v>653</v>
      </c>
      <c r="C41" s="1080">
        <f t="shared" ref="C41:J41" si="38">O41+Z41+AK41+AV41+BG41+BR41+CC41+CN41+CY41</f>
        <v>0</v>
      </c>
      <c r="D41" s="1066">
        <f t="shared" si="38"/>
        <v>0</v>
      </c>
      <c r="E41" s="1066">
        <f t="shared" si="38"/>
        <v>0</v>
      </c>
      <c r="F41" s="1066">
        <f t="shared" si="38"/>
        <v>0</v>
      </c>
      <c r="G41" s="1066">
        <f t="shared" si="38"/>
        <v>0</v>
      </c>
      <c r="H41" s="1066">
        <f t="shared" si="38"/>
        <v>0</v>
      </c>
      <c r="I41" s="1066">
        <f t="shared" si="38"/>
        <v>0</v>
      </c>
      <c r="J41" s="1066">
        <f t="shared" si="38"/>
        <v>0</v>
      </c>
      <c r="K41" s="525" t="s">
        <v>662</v>
      </c>
      <c r="L41" s="526">
        <v>2</v>
      </c>
      <c r="M41" s="527">
        <f t="shared" si="32"/>
        <v>2</v>
      </c>
      <c r="N41" s="280"/>
      <c r="O41" s="1034">
        <v>0</v>
      </c>
      <c r="P41" s="1032">
        <f>U41+V41</f>
        <v>0</v>
      </c>
      <c r="Q41" s="1072"/>
      <c r="R41" s="1069"/>
      <c r="S41" s="1069"/>
      <c r="T41" s="1069"/>
      <c r="U41" s="1026">
        <f>Q41+R41+S41+T41</f>
        <v>0</v>
      </c>
      <c r="V41" s="1069"/>
      <c r="W41" s="525" t="s">
        <v>662</v>
      </c>
      <c r="X41" s="672">
        <v>2</v>
      </c>
      <c r="Y41" s="280"/>
      <c r="Z41" s="1034">
        <v>0</v>
      </c>
      <c r="AA41" s="1032">
        <f>AF41+AG41</f>
        <v>0</v>
      </c>
      <c r="AB41" s="1030"/>
      <c r="AC41" s="1024"/>
      <c r="AD41" s="1024"/>
      <c r="AE41" s="1024"/>
      <c r="AF41" s="1026">
        <f>AB41+AC41+AD41+AE41</f>
        <v>0</v>
      </c>
      <c r="AG41" s="1024"/>
      <c r="AH41" s="525" t="s">
        <v>662</v>
      </c>
      <c r="AI41" s="190"/>
      <c r="AJ41" s="280"/>
      <c r="AK41" s="1034">
        <v>0</v>
      </c>
      <c r="AL41" s="1032">
        <f>AQ41+AR41</f>
        <v>0</v>
      </c>
      <c r="AM41" s="1030"/>
      <c r="AN41" s="1024"/>
      <c r="AO41" s="1024"/>
      <c r="AP41" s="1024"/>
      <c r="AQ41" s="1026">
        <f>AM41+AN41+AO41+AP41</f>
        <v>0</v>
      </c>
      <c r="AR41" s="1024"/>
      <c r="AS41" s="525" t="s">
        <v>662</v>
      </c>
      <c r="AT41" s="190"/>
      <c r="AU41" s="280"/>
      <c r="AV41" s="1034">
        <v>0</v>
      </c>
      <c r="AW41" s="1032">
        <f>BB41+BC41</f>
        <v>0</v>
      </c>
      <c r="AX41" s="1030"/>
      <c r="AY41" s="1024"/>
      <c r="AZ41" s="1024"/>
      <c r="BA41" s="1024"/>
      <c r="BB41" s="1026">
        <f>AX41+AY41+AZ41+BA41</f>
        <v>0</v>
      </c>
      <c r="BC41" s="1024"/>
      <c r="BD41" s="525" t="s">
        <v>662</v>
      </c>
      <c r="BE41" s="190"/>
      <c r="BF41" s="280"/>
      <c r="BG41" s="1034">
        <v>0</v>
      </c>
      <c r="BH41" s="1032">
        <f>BM41+BN41</f>
        <v>0</v>
      </c>
      <c r="BI41" s="1030"/>
      <c r="BJ41" s="1024"/>
      <c r="BK41" s="1024"/>
      <c r="BL41" s="1024"/>
      <c r="BM41" s="1026">
        <f>BI41+BJ41+BK41+BL41</f>
        <v>0</v>
      </c>
      <c r="BN41" s="1024"/>
      <c r="BO41" s="525" t="s">
        <v>662</v>
      </c>
      <c r="BP41" s="190"/>
      <c r="BQ41" s="280"/>
      <c r="BR41" s="1034">
        <v>0</v>
      </c>
      <c r="BS41" s="1032">
        <f>BX41+BY41</f>
        <v>0</v>
      </c>
      <c r="BT41" s="1030"/>
      <c r="BU41" s="1024"/>
      <c r="BV41" s="1024"/>
      <c r="BW41" s="1024"/>
      <c r="BX41" s="1026">
        <f>BT41+BU41+BV41+BW41</f>
        <v>0</v>
      </c>
      <c r="BY41" s="1024"/>
      <c r="BZ41" s="525" t="s">
        <v>662</v>
      </c>
      <c r="CA41" s="190"/>
      <c r="CB41" s="280"/>
      <c r="CC41" s="1034">
        <v>0</v>
      </c>
      <c r="CD41" s="1032">
        <f>CI41+CJ41</f>
        <v>0</v>
      </c>
      <c r="CE41" s="1030"/>
      <c r="CF41" s="1024"/>
      <c r="CG41" s="1024"/>
      <c r="CH41" s="1024"/>
      <c r="CI41" s="1026">
        <f>CE41+CF41+CG41+CH41</f>
        <v>0</v>
      </c>
      <c r="CJ41" s="1024"/>
      <c r="CK41" s="525" t="s">
        <v>662</v>
      </c>
      <c r="CL41" s="190"/>
      <c r="CM41" s="280"/>
      <c r="CN41" s="1034">
        <v>0</v>
      </c>
      <c r="CO41" s="1032">
        <f>CT41+CU41</f>
        <v>0</v>
      </c>
      <c r="CP41" s="1030"/>
      <c r="CQ41" s="1024"/>
      <c r="CR41" s="1024"/>
      <c r="CS41" s="1024"/>
      <c r="CT41" s="1026">
        <f>CP41+CQ41+CR41+CS41</f>
        <v>0</v>
      </c>
      <c r="CU41" s="1024"/>
      <c r="CV41" s="525" t="s">
        <v>662</v>
      </c>
      <c r="CW41" s="190"/>
      <c r="CX41" s="280"/>
      <c r="CY41" s="1034">
        <v>0</v>
      </c>
      <c r="CZ41" s="1032">
        <f>DE41+DF41</f>
        <v>0</v>
      </c>
      <c r="DA41" s="1030"/>
      <c r="DB41" s="1024"/>
      <c r="DC41" s="1024"/>
      <c r="DD41" s="1024"/>
      <c r="DE41" s="1026">
        <f>DA41+DB41+DC41+DD41</f>
        <v>0</v>
      </c>
      <c r="DF41" s="1024"/>
      <c r="DG41" s="525" t="s">
        <v>662</v>
      </c>
      <c r="DH41" s="190"/>
      <c r="DI41" s="280"/>
      <c r="DJ41" s="280"/>
      <c r="DL41" s="519">
        <v>0</v>
      </c>
      <c r="DM41" s="272"/>
      <c r="DN41" s="272"/>
      <c r="DO41" s="272"/>
      <c r="DP41" s="272"/>
      <c r="DQ41" s="272"/>
      <c r="DR41" s="272"/>
      <c r="DS41" s="272"/>
      <c r="DT41" s="272"/>
      <c r="DU41" s="272">
        <f t="shared" si="22"/>
        <v>0</v>
      </c>
      <c r="DV41" s="271"/>
      <c r="DW41" s="532">
        <f>DX41+DY41+DZ41+EA41+EC41</f>
        <v>0</v>
      </c>
      <c r="DX41" s="532">
        <v>0</v>
      </c>
      <c r="DY41" s="532">
        <f>DU41*0.7</f>
        <v>0</v>
      </c>
      <c r="DZ41" s="532"/>
      <c r="EA41" s="532">
        <f>DU41*0.15</f>
        <v>0</v>
      </c>
      <c r="EB41" s="532">
        <f>SUM(DX41:EA41)</f>
        <v>0</v>
      </c>
      <c r="EC41" s="532">
        <f>DU41*0.15</f>
        <v>0</v>
      </c>
      <c r="ED41" s="271"/>
      <c r="EE41" s="271"/>
      <c r="EF41" s="271"/>
      <c r="EG41" s="271"/>
      <c r="EH41" s="271"/>
      <c r="EI41" s="271"/>
      <c r="EJ41" s="271"/>
      <c r="EK41" s="481"/>
    </row>
    <row r="42" spans="1:141" ht="113.25" customHeight="1" thickBot="1" x14ac:dyDescent="0.3">
      <c r="A42" s="1109"/>
      <c r="B42" s="1111"/>
      <c r="C42" s="1110"/>
      <c r="D42" s="1028"/>
      <c r="E42" s="1028"/>
      <c r="F42" s="1028"/>
      <c r="G42" s="1028"/>
      <c r="H42" s="1028"/>
      <c r="I42" s="1028"/>
      <c r="J42" s="1028"/>
      <c r="K42" s="539" t="s">
        <v>663</v>
      </c>
      <c r="L42" s="540">
        <v>1</v>
      </c>
      <c r="M42" s="541">
        <f t="shared" si="32"/>
        <v>2</v>
      </c>
      <c r="N42" s="280"/>
      <c r="O42" s="1038"/>
      <c r="P42" s="1039"/>
      <c r="Q42" s="1112"/>
      <c r="R42" s="1108"/>
      <c r="S42" s="1108"/>
      <c r="T42" s="1108"/>
      <c r="U42" s="1028"/>
      <c r="V42" s="1108"/>
      <c r="W42" s="539" t="s">
        <v>663</v>
      </c>
      <c r="X42" s="677">
        <v>2</v>
      </c>
      <c r="Y42" s="280"/>
      <c r="Z42" s="1038"/>
      <c r="AA42" s="1039"/>
      <c r="AB42" s="1040"/>
      <c r="AC42" s="1025"/>
      <c r="AD42" s="1025"/>
      <c r="AE42" s="1025"/>
      <c r="AF42" s="1028"/>
      <c r="AG42" s="1025"/>
      <c r="AH42" s="539" t="s">
        <v>663</v>
      </c>
      <c r="AI42" s="558"/>
      <c r="AJ42" s="280"/>
      <c r="AK42" s="1038"/>
      <c r="AL42" s="1039"/>
      <c r="AM42" s="1040"/>
      <c r="AN42" s="1025"/>
      <c r="AO42" s="1025"/>
      <c r="AP42" s="1025"/>
      <c r="AQ42" s="1028"/>
      <c r="AR42" s="1025"/>
      <c r="AS42" s="539" t="s">
        <v>663</v>
      </c>
      <c r="AT42" s="558"/>
      <c r="AU42" s="280"/>
      <c r="AV42" s="1038"/>
      <c r="AW42" s="1039"/>
      <c r="AX42" s="1040"/>
      <c r="AY42" s="1025"/>
      <c r="AZ42" s="1025"/>
      <c r="BA42" s="1025"/>
      <c r="BB42" s="1028"/>
      <c r="BC42" s="1025"/>
      <c r="BD42" s="539" t="s">
        <v>663</v>
      </c>
      <c r="BE42" s="558"/>
      <c r="BF42" s="280"/>
      <c r="BG42" s="1038"/>
      <c r="BH42" s="1039"/>
      <c r="BI42" s="1040"/>
      <c r="BJ42" s="1025"/>
      <c r="BK42" s="1025"/>
      <c r="BL42" s="1025"/>
      <c r="BM42" s="1028"/>
      <c r="BN42" s="1025"/>
      <c r="BO42" s="539" t="s">
        <v>663</v>
      </c>
      <c r="BP42" s="558"/>
      <c r="BQ42" s="280"/>
      <c r="BR42" s="1038"/>
      <c r="BS42" s="1039"/>
      <c r="BT42" s="1040"/>
      <c r="BU42" s="1025"/>
      <c r="BV42" s="1025"/>
      <c r="BW42" s="1025"/>
      <c r="BX42" s="1028"/>
      <c r="BY42" s="1025"/>
      <c r="BZ42" s="539" t="s">
        <v>663</v>
      </c>
      <c r="CA42" s="558"/>
      <c r="CB42" s="280"/>
      <c r="CC42" s="1038"/>
      <c r="CD42" s="1039"/>
      <c r="CE42" s="1040"/>
      <c r="CF42" s="1025"/>
      <c r="CG42" s="1025"/>
      <c r="CH42" s="1025"/>
      <c r="CI42" s="1028"/>
      <c r="CJ42" s="1025"/>
      <c r="CK42" s="539" t="s">
        <v>663</v>
      </c>
      <c r="CL42" s="558"/>
      <c r="CM42" s="280"/>
      <c r="CN42" s="1038"/>
      <c r="CO42" s="1039"/>
      <c r="CP42" s="1040"/>
      <c r="CQ42" s="1025"/>
      <c r="CR42" s="1025"/>
      <c r="CS42" s="1025"/>
      <c r="CT42" s="1028"/>
      <c r="CU42" s="1025"/>
      <c r="CV42" s="539" t="s">
        <v>663</v>
      </c>
      <c r="CW42" s="558"/>
      <c r="CX42" s="280"/>
      <c r="CY42" s="1038"/>
      <c r="CZ42" s="1039"/>
      <c r="DA42" s="1040"/>
      <c r="DB42" s="1025"/>
      <c r="DC42" s="1025"/>
      <c r="DD42" s="1025"/>
      <c r="DE42" s="1028"/>
      <c r="DF42" s="1025"/>
      <c r="DG42" s="539" t="s">
        <v>663</v>
      </c>
      <c r="DH42" s="558"/>
      <c r="DI42" s="280"/>
      <c r="DJ42" s="280"/>
      <c r="DL42" s="519"/>
      <c r="DM42" s="272"/>
      <c r="DN42" s="272"/>
      <c r="DO42" s="272"/>
      <c r="DP42" s="272"/>
      <c r="DQ42" s="272"/>
      <c r="DR42" s="272"/>
      <c r="DS42" s="272"/>
      <c r="DT42" s="272"/>
      <c r="DU42" s="272">
        <f t="shared" si="22"/>
        <v>0</v>
      </c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481"/>
    </row>
    <row r="43" spans="1:141" ht="45.75" customHeight="1" thickBot="1" x14ac:dyDescent="0.3">
      <c r="A43" s="1020" t="s">
        <v>767</v>
      </c>
      <c r="B43" s="1021"/>
      <c r="C43" s="542">
        <f>O43+Z43+AK43+AV43+BG43+BR43+CC43+CN43+CY43</f>
        <v>13245000</v>
      </c>
      <c r="D43" s="423">
        <f>P43+AA43+AL43+AW43+BH43+BS43+CD43+CO43+CZ43</f>
        <v>424787.03</v>
      </c>
      <c r="E43" s="423">
        <f t="shared" ref="E43:J43" si="39">Q43+AB43+AM43+AX43+BI43+BT43+CE43+CP43+DA43</f>
        <v>53146</v>
      </c>
      <c r="F43" s="423">
        <f t="shared" si="39"/>
        <v>9811.8700000000008</v>
      </c>
      <c r="G43" s="423">
        <f t="shared" si="39"/>
        <v>0</v>
      </c>
      <c r="H43" s="423">
        <f t="shared" si="39"/>
        <v>361829.16000000003</v>
      </c>
      <c r="I43" s="423">
        <f t="shared" si="39"/>
        <v>424787.03</v>
      </c>
      <c r="J43" s="423">
        <f t="shared" si="39"/>
        <v>0</v>
      </c>
      <c r="K43" s="988"/>
      <c r="L43" s="989"/>
      <c r="M43" s="990"/>
      <c r="O43" s="425">
        <f>O10+O12+O16+O18+O19+O22+O24+O27+O30+O32+O33+O36+O37+O39+O41</f>
        <v>313000</v>
      </c>
      <c r="P43" s="543">
        <f>P10+P12+P16+P18+P19+P22+P24+P27+P30+P32+P33+P36+P37+P39+P41</f>
        <v>424787.03</v>
      </c>
      <c r="Q43" s="543">
        <f t="shared" ref="Q43:V43" si="40">Q10+Q12+Q16+Q18+Q19+Q22+Q24+Q27+Q30+Q32+Q33+Q36+Q37+Q39+Q41</f>
        <v>53146</v>
      </c>
      <c r="R43" s="543">
        <f t="shared" si="40"/>
        <v>9811.8700000000008</v>
      </c>
      <c r="S43" s="543">
        <f t="shared" si="40"/>
        <v>0</v>
      </c>
      <c r="T43" s="543">
        <f t="shared" si="40"/>
        <v>361829.16000000003</v>
      </c>
      <c r="U43" s="543">
        <f t="shared" si="40"/>
        <v>424787.03</v>
      </c>
      <c r="V43" s="543">
        <f t="shared" si="40"/>
        <v>0</v>
      </c>
      <c r="W43" s="988"/>
      <c r="X43" s="990"/>
      <c r="Z43" s="425">
        <f>Z10+Z12+Z16+Z18+Z19+Z22+Z24+Z27+Z30+Z32+Z33+Z36+Z37+Z39+Z41</f>
        <v>2100000</v>
      </c>
      <c r="AA43" s="543">
        <f>AA10+AA12+AA16+AA18+AA19+AA22+AA24+AA27+AA30+AA32+AA33+AA36+AA37+AA39+AA41</f>
        <v>0</v>
      </c>
      <c r="AB43" s="543">
        <f t="shared" ref="AB43:AG43" si="41">AB10+AB12+AB16+AB18+AB19+AB22+AB24+AB27+AB30+AB32+AB33+AB36+AB37+AB39+AB41</f>
        <v>0</v>
      </c>
      <c r="AC43" s="543">
        <f t="shared" si="41"/>
        <v>0</v>
      </c>
      <c r="AD43" s="543">
        <f t="shared" si="41"/>
        <v>0</v>
      </c>
      <c r="AE43" s="543">
        <f t="shared" si="41"/>
        <v>0</v>
      </c>
      <c r="AF43" s="543">
        <f t="shared" si="41"/>
        <v>0</v>
      </c>
      <c r="AG43" s="543">
        <f t="shared" si="41"/>
        <v>0</v>
      </c>
      <c r="AH43" s="988"/>
      <c r="AI43" s="990"/>
      <c r="AK43" s="425">
        <f>AK10+AK12+AK16+AK18+AK19+AK22+AK24+AK27+AK30+AK32+AK33+AK36+AK37+AK39+AK41</f>
        <v>6982000</v>
      </c>
      <c r="AL43" s="543">
        <f>AL10+AL12+AL16+AL18+AL19+AL22+AL24+AL27+AL30+AL32+AL33+AL36+AL37+AL39+AL41</f>
        <v>0</v>
      </c>
      <c r="AM43" s="543">
        <f t="shared" ref="AM43:AR43" si="42">AM10+AM12+AM16+AM18+AM19+AM22+AM24+AM27+AM30+AM32+AM33+AM36+AM37+AM39+AM41</f>
        <v>0</v>
      </c>
      <c r="AN43" s="543">
        <f t="shared" si="42"/>
        <v>0</v>
      </c>
      <c r="AO43" s="543">
        <f t="shared" si="42"/>
        <v>0</v>
      </c>
      <c r="AP43" s="543">
        <f t="shared" si="42"/>
        <v>0</v>
      </c>
      <c r="AQ43" s="543">
        <f t="shared" si="42"/>
        <v>0</v>
      </c>
      <c r="AR43" s="543">
        <f t="shared" si="42"/>
        <v>0</v>
      </c>
      <c r="AS43" s="988"/>
      <c r="AT43" s="990"/>
      <c r="AV43" s="425">
        <f>AV10+AV12+AV16+AV18+AV19+AV22+AV24+AV27+AV30+AV32+AV33+AV36+AV37+AV39+AV41</f>
        <v>3850000</v>
      </c>
      <c r="AW43" s="543">
        <f>AW10+AW12+AW16+AW18+AW19+AW22+AW24+AW27+AW30+AW32+AW33+AW36+AW37+AW39+AW41</f>
        <v>0</v>
      </c>
      <c r="AX43" s="543">
        <f t="shared" ref="AX43:BC43" si="43">AX10+AX12+AX16+AX18+AX19+AX22+AX24+AX27+AX30+AX32+AX33+AX36+AX37+AX39+AX41</f>
        <v>0</v>
      </c>
      <c r="AY43" s="543">
        <f t="shared" si="43"/>
        <v>0</v>
      </c>
      <c r="AZ43" s="543">
        <f t="shared" si="43"/>
        <v>0</v>
      </c>
      <c r="BA43" s="543">
        <f t="shared" si="43"/>
        <v>0</v>
      </c>
      <c r="BB43" s="543">
        <f t="shared" si="43"/>
        <v>0</v>
      </c>
      <c r="BC43" s="543">
        <f t="shared" si="43"/>
        <v>0</v>
      </c>
      <c r="BD43" s="988"/>
      <c r="BE43" s="990"/>
      <c r="BG43" s="425">
        <f>BG10+BG12+BG16+BG18+BG19+BG22+BG24+BG27+BG30+BG32+BG33+BG36+BG37+BG39+BG41</f>
        <v>0</v>
      </c>
      <c r="BH43" s="543">
        <f>BH10+BH12+BH16+BH18+BH19+BH22+BH24+BH27+BH30+BH32+BH33+BH36+BH37+BH39+BH41</f>
        <v>0</v>
      </c>
      <c r="BI43" s="543">
        <f t="shared" ref="BI43:BN43" si="44">BI10+BI12+BI16+BI18+BI19+BI22+BI24+BI27+BI30+BI32+BI33+BI36+BI37+BI39+BI41</f>
        <v>0</v>
      </c>
      <c r="BJ43" s="543">
        <f t="shared" si="44"/>
        <v>0</v>
      </c>
      <c r="BK43" s="543">
        <f t="shared" si="44"/>
        <v>0</v>
      </c>
      <c r="BL43" s="543">
        <f t="shared" si="44"/>
        <v>0</v>
      </c>
      <c r="BM43" s="543">
        <f t="shared" si="44"/>
        <v>0</v>
      </c>
      <c r="BN43" s="543">
        <f t="shared" si="44"/>
        <v>0</v>
      </c>
      <c r="BO43" s="988"/>
      <c r="BP43" s="990"/>
      <c r="BR43" s="425">
        <f>BR10+BR12+BR16+BR18+BR19+BR22+BR24+BR27+BR30+BR32+BR33+BR36+BR37+BR39+BR41</f>
        <v>0</v>
      </c>
      <c r="BS43" s="543">
        <f>BS10+BS12+BS16+BS18+BS19+BS22+BS24+BS27+BS30+BS32+BS33+BS36+BS37+BS39+BS41</f>
        <v>0</v>
      </c>
      <c r="BT43" s="543">
        <f t="shared" ref="BT43:BY43" si="45">BT10+BT12+BT16+BT18+BT19+BT22+BT24+BT27+BT30+BT32+BT33+BT36+BT37+BT39+BT41</f>
        <v>0</v>
      </c>
      <c r="BU43" s="543">
        <f t="shared" si="45"/>
        <v>0</v>
      </c>
      <c r="BV43" s="543">
        <f t="shared" si="45"/>
        <v>0</v>
      </c>
      <c r="BW43" s="543">
        <f t="shared" si="45"/>
        <v>0</v>
      </c>
      <c r="BX43" s="543">
        <f t="shared" si="45"/>
        <v>0</v>
      </c>
      <c r="BY43" s="543">
        <f t="shared" si="45"/>
        <v>0</v>
      </c>
      <c r="BZ43" s="988"/>
      <c r="CA43" s="990"/>
      <c r="CC43" s="425">
        <f>CC10+CC12+CC16+CC18+CC19+CC22+CC24+CC27+CC30+CC32+CC33+CC36+CC37+CC39+CC41</f>
        <v>0</v>
      </c>
      <c r="CD43" s="543">
        <f>CD10+CD12+CD16+CD18+CD19+CD22+CD24+CD27+CD30+CD32+CD33+CD36+CD37+CD39+CD41</f>
        <v>0</v>
      </c>
      <c r="CE43" s="543">
        <f t="shared" ref="CE43:CJ43" si="46">CE10+CE12+CE16+CE18+CE19+CE22+CE24+CE27+CE30+CE32+CE33+CE36+CE37+CE39+CE41</f>
        <v>0</v>
      </c>
      <c r="CF43" s="543">
        <f t="shared" si="46"/>
        <v>0</v>
      </c>
      <c r="CG43" s="543">
        <f t="shared" si="46"/>
        <v>0</v>
      </c>
      <c r="CH43" s="543">
        <f t="shared" si="46"/>
        <v>0</v>
      </c>
      <c r="CI43" s="543">
        <f t="shared" si="46"/>
        <v>0</v>
      </c>
      <c r="CJ43" s="543">
        <f t="shared" si="46"/>
        <v>0</v>
      </c>
      <c r="CK43" s="988"/>
      <c r="CL43" s="990"/>
      <c r="CN43" s="425">
        <f>CN10+CN12+CN16+CN18+CN19+CN22+CN24+CN27+CN30+CN32+CN33+CN36+CN37+CN39+CN41</f>
        <v>0</v>
      </c>
      <c r="CO43" s="543">
        <f>CO10+CO12+CO16+CO18+CO19+CO22+CO24+CO27+CO30+CO32+CO33+CO36+CO37+CO39+CO41</f>
        <v>0</v>
      </c>
      <c r="CP43" s="543">
        <f t="shared" ref="CP43:CU43" si="47">CP10+CP12+CP16+CP18+CP19+CP22+CP24+CP27+CP30+CP32+CP33+CP36+CP37+CP39+CP41</f>
        <v>0</v>
      </c>
      <c r="CQ43" s="543">
        <f t="shared" si="47"/>
        <v>0</v>
      </c>
      <c r="CR43" s="543">
        <f t="shared" si="47"/>
        <v>0</v>
      </c>
      <c r="CS43" s="543">
        <f t="shared" si="47"/>
        <v>0</v>
      </c>
      <c r="CT43" s="543">
        <f t="shared" si="47"/>
        <v>0</v>
      </c>
      <c r="CU43" s="543">
        <f t="shared" si="47"/>
        <v>0</v>
      </c>
      <c r="CV43" s="988"/>
      <c r="CW43" s="990"/>
      <c r="CY43" s="425">
        <f>CY10+CY12+CY16+CY18+CY19+CY22+CY24+CY27+CY30+CY32+CY33+CY36+CY37+CY39+CY41</f>
        <v>0</v>
      </c>
      <c r="CZ43" s="543">
        <f>CZ10+CZ12+CZ16+CZ18+CZ19+CZ22+CZ24+CZ27+CZ30+CZ32+CZ33+CZ36+CZ37+CZ39+CZ41</f>
        <v>0</v>
      </c>
      <c r="DA43" s="543">
        <f t="shared" ref="DA43:DF43" si="48">DA10+DA12+DA16+DA18+DA19+DA22+DA24+DA27+DA30+DA32+DA33+DA36+DA37+DA39+DA41</f>
        <v>0</v>
      </c>
      <c r="DB43" s="543">
        <f t="shared" si="48"/>
        <v>0</v>
      </c>
      <c r="DC43" s="543">
        <f t="shared" si="48"/>
        <v>0</v>
      </c>
      <c r="DD43" s="543">
        <f t="shared" si="48"/>
        <v>0</v>
      </c>
      <c r="DE43" s="543">
        <f t="shared" si="48"/>
        <v>0</v>
      </c>
      <c r="DF43" s="543">
        <f t="shared" si="48"/>
        <v>0</v>
      </c>
      <c r="DG43" s="988"/>
      <c r="DH43" s="990"/>
      <c r="DL43" s="544">
        <f t="shared" ref="DL43:DT43" si="49">SUM(DL10:DL42)</f>
        <v>313000</v>
      </c>
      <c r="DM43" s="545">
        <f t="shared" si="49"/>
        <v>2100000</v>
      </c>
      <c r="DN43" s="545">
        <f t="shared" si="49"/>
        <v>6982000</v>
      </c>
      <c r="DO43" s="545">
        <f t="shared" si="49"/>
        <v>3850000</v>
      </c>
      <c r="DP43" s="545">
        <f t="shared" si="49"/>
        <v>0</v>
      </c>
      <c r="DQ43" s="545">
        <f t="shared" si="49"/>
        <v>0</v>
      </c>
      <c r="DR43" s="545">
        <f t="shared" si="49"/>
        <v>0</v>
      </c>
      <c r="DS43" s="545">
        <f t="shared" si="49"/>
        <v>0</v>
      </c>
      <c r="DT43" s="545">
        <f t="shared" si="49"/>
        <v>0</v>
      </c>
      <c r="DU43" s="545">
        <f>SUM(DU10:DU42)</f>
        <v>13245000</v>
      </c>
      <c r="DV43" s="546">
        <f>SUM(DL43:DT43)</f>
        <v>13245000</v>
      </c>
      <c r="DW43" s="547">
        <f>SUM(DW10:DW42)</f>
        <v>13245000</v>
      </c>
      <c r="DX43" s="547">
        <f t="shared" ref="DX43:EC43" si="50">SUM(DX10:DX42)</f>
        <v>10977750</v>
      </c>
      <c r="DY43" s="547">
        <f t="shared" si="50"/>
        <v>1522500</v>
      </c>
      <c r="DZ43" s="547">
        <f t="shared" si="50"/>
        <v>37500</v>
      </c>
      <c r="EA43" s="547">
        <f t="shared" si="50"/>
        <v>657750</v>
      </c>
      <c r="EB43" s="547">
        <f t="shared" si="50"/>
        <v>13195500</v>
      </c>
      <c r="EC43" s="547">
        <f t="shared" si="50"/>
        <v>49500</v>
      </c>
      <c r="ED43" s="548"/>
      <c r="EE43" s="549">
        <f>EE7</f>
        <v>13245000</v>
      </c>
      <c r="EF43" s="549">
        <f t="shared" ref="EF43:EK43" si="51">EF7</f>
        <v>10977750</v>
      </c>
      <c r="EG43" s="549">
        <f t="shared" si="51"/>
        <v>1522500</v>
      </c>
      <c r="EH43" s="549">
        <f t="shared" si="51"/>
        <v>37500</v>
      </c>
      <c r="EI43" s="549">
        <f t="shared" si="51"/>
        <v>657750</v>
      </c>
      <c r="EJ43" s="549">
        <f t="shared" si="51"/>
        <v>13195500</v>
      </c>
      <c r="EK43" s="550">
        <f t="shared" si="51"/>
        <v>49500</v>
      </c>
    </row>
    <row r="44" spans="1:141" s="12" customFormat="1" x14ac:dyDescent="0.25">
      <c r="C44" s="584"/>
      <c r="D44" s="585"/>
      <c r="E44" s="585"/>
      <c r="F44" s="585"/>
      <c r="G44" s="585"/>
      <c r="H44" s="585"/>
      <c r="I44" s="585"/>
      <c r="J44" s="585"/>
      <c r="L44" s="576"/>
      <c r="M44" s="576"/>
      <c r="N44" s="576"/>
      <c r="P44" s="585"/>
      <c r="Q44" s="585"/>
      <c r="R44" s="585"/>
      <c r="S44" s="585"/>
      <c r="T44" s="585"/>
      <c r="U44" s="585"/>
      <c r="V44" s="585"/>
      <c r="X44" s="576"/>
      <c r="Y44" s="576"/>
      <c r="AA44" s="585"/>
      <c r="AB44" s="585"/>
      <c r="AC44" s="585"/>
      <c r="AD44" s="585"/>
      <c r="AE44" s="585"/>
      <c r="AF44" s="585"/>
      <c r="AG44" s="585"/>
      <c r="AI44" s="576"/>
      <c r="AJ44" s="576"/>
      <c r="AL44" s="585"/>
      <c r="AM44" s="585"/>
      <c r="AN44" s="585"/>
      <c r="AO44" s="585"/>
      <c r="AP44" s="585"/>
      <c r="AQ44" s="585"/>
      <c r="AR44" s="585"/>
      <c r="AT44" s="576"/>
      <c r="AU44" s="576"/>
      <c r="AW44" s="585"/>
      <c r="AX44" s="585"/>
      <c r="AY44" s="585"/>
      <c r="AZ44" s="585"/>
      <c r="BA44" s="585"/>
      <c r="BB44" s="585"/>
      <c r="BC44" s="585"/>
      <c r="BE44" s="576"/>
      <c r="BF44" s="576"/>
      <c r="BH44" s="585"/>
      <c r="BI44" s="585"/>
      <c r="BJ44" s="585"/>
      <c r="BK44" s="585"/>
      <c r="BL44" s="585"/>
      <c r="BM44" s="585"/>
      <c r="BN44" s="585"/>
      <c r="BP44" s="576"/>
      <c r="BQ44" s="576"/>
      <c r="BS44" s="585"/>
      <c r="BT44" s="585"/>
      <c r="BU44" s="585"/>
      <c r="BV44" s="585"/>
      <c r="BW44" s="585"/>
      <c r="BX44" s="585"/>
      <c r="BY44" s="585"/>
      <c r="CA44" s="576"/>
      <c r="CB44" s="576"/>
      <c r="CD44" s="585"/>
      <c r="CE44" s="585"/>
      <c r="CF44" s="585"/>
      <c r="CG44" s="585"/>
      <c r="CH44" s="585"/>
      <c r="CI44" s="585"/>
      <c r="CJ44" s="585"/>
      <c r="CL44" s="576"/>
      <c r="CM44" s="576"/>
      <c r="CO44" s="585"/>
      <c r="CP44" s="585"/>
      <c r="CQ44" s="585"/>
      <c r="CR44" s="585"/>
      <c r="CS44" s="585"/>
      <c r="CT44" s="585"/>
      <c r="CU44" s="585"/>
      <c r="CW44" s="576"/>
      <c r="CX44" s="576"/>
      <c r="CY44" s="586"/>
      <c r="CZ44" s="585"/>
      <c r="DA44" s="585"/>
      <c r="DB44" s="585"/>
      <c r="DC44" s="585"/>
      <c r="DD44" s="585"/>
      <c r="DE44" s="585"/>
      <c r="DF44" s="585"/>
      <c r="DH44" s="576"/>
      <c r="DI44" s="576"/>
      <c r="DJ44" s="576"/>
      <c r="DL44" s="587"/>
      <c r="DM44" s="587"/>
      <c r="DN44" s="587"/>
      <c r="DO44" s="587"/>
      <c r="DP44" s="587"/>
      <c r="DQ44" s="587"/>
      <c r="DR44" s="587"/>
      <c r="DS44" s="587"/>
      <c r="DT44" s="587"/>
      <c r="DU44" s="587"/>
    </row>
    <row r="45" spans="1:141" s="12" customFormat="1" x14ac:dyDescent="0.25">
      <c r="C45" s="584"/>
      <c r="D45" s="585"/>
      <c r="E45" s="585"/>
      <c r="F45" s="585"/>
      <c r="G45" s="585"/>
      <c r="H45" s="585"/>
      <c r="I45" s="585"/>
      <c r="J45" s="585"/>
      <c r="L45" s="576"/>
      <c r="M45" s="576"/>
      <c r="N45" s="576"/>
      <c r="P45" s="585"/>
      <c r="Q45" s="585"/>
      <c r="R45" s="585"/>
      <c r="S45" s="585"/>
      <c r="T45" s="585"/>
      <c r="U45" s="585"/>
      <c r="V45" s="585"/>
      <c r="X45" s="576"/>
      <c r="Y45" s="576"/>
      <c r="AA45" s="585"/>
      <c r="AB45" s="585"/>
      <c r="AC45" s="585"/>
      <c r="AD45" s="585"/>
      <c r="AE45" s="585"/>
      <c r="AF45" s="585"/>
      <c r="AG45" s="585"/>
      <c r="AI45" s="576"/>
      <c r="AJ45" s="576"/>
      <c r="AL45" s="585"/>
      <c r="AM45" s="585"/>
      <c r="AN45" s="585"/>
      <c r="AO45" s="585"/>
      <c r="AP45" s="585"/>
      <c r="AQ45" s="585"/>
      <c r="AR45" s="585"/>
      <c r="AT45" s="576"/>
      <c r="AU45" s="576"/>
      <c r="AW45" s="585"/>
      <c r="AX45" s="585"/>
      <c r="AY45" s="585"/>
      <c r="AZ45" s="585"/>
      <c r="BA45" s="585"/>
      <c r="BB45" s="585"/>
      <c r="BC45" s="585"/>
      <c r="BE45" s="576"/>
      <c r="BF45" s="576"/>
      <c r="BH45" s="585"/>
      <c r="BI45" s="585"/>
      <c r="BJ45" s="585"/>
      <c r="BK45" s="585"/>
      <c r="BL45" s="585"/>
      <c r="BM45" s="585"/>
      <c r="BN45" s="585"/>
      <c r="BP45" s="576"/>
      <c r="BQ45" s="576"/>
      <c r="BS45" s="585"/>
      <c r="BT45" s="585"/>
      <c r="BU45" s="585"/>
      <c r="BV45" s="585"/>
      <c r="BW45" s="585"/>
      <c r="BX45" s="585"/>
      <c r="BY45" s="585"/>
      <c r="CA45" s="576"/>
      <c r="CB45" s="576"/>
      <c r="CD45" s="585"/>
      <c r="CE45" s="585"/>
      <c r="CF45" s="585"/>
      <c r="CG45" s="585"/>
      <c r="CH45" s="585"/>
      <c r="CI45" s="585"/>
      <c r="CJ45" s="585"/>
      <c r="CL45" s="576"/>
      <c r="CM45" s="576"/>
      <c r="CO45" s="585"/>
      <c r="CP45" s="585"/>
      <c r="CQ45" s="585"/>
      <c r="CR45" s="585"/>
      <c r="CS45" s="585"/>
      <c r="CT45" s="585"/>
      <c r="CU45" s="585"/>
      <c r="CW45" s="576"/>
      <c r="CX45" s="576"/>
      <c r="CY45" s="586"/>
      <c r="CZ45" s="585"/>
      <c r="DA45" s="585"/>
      <c r="DB45" s="585"/>
      <c r="DC45" s="585"/>
      <c r="DD45" s="585"/>
      <c r="DE45" s="585"/>
      <c r="DF45" s="585"/>
      <c r="DH45" s="576"/>
      <c r="DI45" s="576"/>
      <c r="DJ45" s="576"/>
    </row>
    <row r="46" spans="1:141" s="12" customFormat="1" x14ac:dyDescent="0.25">
      <c r="C46" s="584"/>
      <c r="D46" s="585"/>
      <c r="E46" s="585"/>
      <c r="F46" s="585"/>
      <c r="G46" s="585"/>
      <c r="H46" s="585"/>
      <c r="I46" s="585"/>
      <c r="J46" s="585"/>
      <c r="L46" s="576"/>
      <c r="M46" s="576"/>
      <c r="N46" s="576"/>
      <c r="P46" s="585"/>
      <c r="Q46" s="585"/>
      <c r="R46" s="585"/>
      <c r="S46" s="585"/>
      <c r="T46" s="585"/>
      <c r="U46" s="585"/>
      <c r="V46" s="585"/>
      <c r="X46" s="576"/>
      <c r="Y46" s="576"/>
      <c r="AA46" s="585"/>
      <c r="AB46" s="585"/>
      <c r="AC46" s="585"/>
      <c r="AD46" s="585"/>
      <c r="AE46" s="585"/>
      <c r="AF46" s="585"/>
      <c r="AG46" s="585"/>
      <c r="AI46" s="576"/>
      <c r="AJ46" s="576"/>
      <c r="AL46" s="585"/>
      <c r="AM46" s="585"/>
      <c r="AN46" s="585"/>
      <c r="AO46" s="585"/>
      <c r="AP46" s="585"/>
      <c r="AQ46" s="585"/>
      <c r="AR46" s="585"/>
      <c r="AT46" s="576"/>
      <c r="AU46" s="576"/>
      <c r="AW46" s="585"/>
      <c r="AX46" s="585"/>
      <c r="AY46" s="585"/>
      <c r="AZ46" s="585"/>
      <c r="BA46" s="585"/>
      <c r="BB46" s="585"/>
      <c r="BC46" s="585"/>
      <c r="BE46" s="576"/>
      <c r="BF46" s="576"/>
      <c r="BH46" s="585"/>
      <c r="BI46" s="585"/>
      <c r="BJ46" s="585"/>
      <c r="BK46" s="585"/>
      <c r="BL46" s="585"/>
      <c r="BM46" s="585"/>
      <c r="BN46" s="585"/>
      <c r="BP46" s="576"/>
      <c r="BQ46" s="576"/>
      <c r="BS46" s="585"/>
      <c r="BT46" s="585"/>
      <c r="BU46" s="585"/>
      <c r="BV46" s="585"/>
      <c r="BW46" s="585"/>
      <c r="BX46" s="585"/>
      <c r="BY46" s="585"/>
      <c r="CA46" s="576"/>
      <c r="CB46" s="576"/>
      <c r="CD46" s="585"/>
      <c r="CE46" s="585"/>
      <c r="CF46" s="585"/>
      <c r="CG46" s="585"/>
      <c r="CH46" s="585"/>
      <c r="CI46" s="585"/>
      <c r="CJ46" s="585"/>
      <c r="CL46" s="576"/>
      <c r="CM46" s="576"/>
      <c r="CO46" s="585"/>
      <c r="CP46" s="585"/>
      <c r="CQ46" s="585"/>
      <c r="CR46" s="585"/>
      <c r="CS46" s="585"/>
      <c r="CT46" s="585"/>
      <c r="CU46" s="585"/>
      <c r="CW46" s="576"/>
      <c r="CX46" s="576"/>
      <c r="CY46" s="586"/>
      <c r="CZ46" s="585"/>
      <c r="DA46" s="585"/>
      <c r="DB46" s="585"/>
      <c r="DC46" s="585"/>
      <c r="DD46" s="585"/>
      <c r="DE46" s="585"/>
      <c r="DF46" s="585"/>
      <c r="DH46" s="576"/>
      <c r="DI46" s="576"/>
      <c r="DJ46" s="576"/>
    </row>
    <row r="47" spans="1:141" s="12" customFormat="1" x14ac:dyDescent="0.25">
      <c r="C47" s="584"/>
      <c r="D47" s="585"/>
      <c r="E47" s="585"/>
      <c r="F47" s="585"/>
      <c r="G47" s="585"/>
      <c r="H47" s="585"/>
      <c r="I47" s="585"/>
      <c r="J47" s="585"/>
      <c r="L47" s="576"/>
      <c r="M47" s="576"/>
      <c r="N47" s="576"/>
      <c r="P47" s="585"/>
      <c r="Q47" s="585"/>
      <c r="R47" s="585"/>
      <c r="S47" s="585"/>
      <c r="T47" s="585"/>
      <c r="U47" s="585"/>
      <c r="V47" s="585"/>
      <c r="X47" s="576"/>
      <c r="Y47" s="576"/>
      <c r="AA47" s="585"/>
      <c r="AB47" s="585"/>
      <c r="AC47" s="585"/>
      <c r="AD47" s="585"/>
      <c r="AE47" s="585"/>
      <c r="AF47" s="585"/>
      <c r="AG47" s="585"/>
      <c r="AI47" s="576"/>
      <c r="AJ47" s="576"/>
      <c r="AL47" s="585"/>
      <c r="AM47" s="585"/>
      <c r="AN47" s="585"/>
      <c r="AO47" s="585"/>
      <c r="AP47" s="585"/>
      <c r="AQ47" s="585"/>
      <c r="AR47" s="585"/>
      <c r="AT47" s="576"/>
      <c r="AU47" s="576"/>
      <c r="AW47" s="585"/>
      <c r="AX47" s="585"/>
      <c r="AY47" s="585"/>
      <c r="AZ47" s="585"/>
      <c r="BA47" s="585"/>
      <c r="BB47" s="585"/>
      <c r="BC47" s="585"/>
      <c r="BE47" s="576"/>
      <c r="BF47" s="576"/>
      <c r="BH47" s="585"/>
      <c r="BI47" s="585"/>
      <c r="BJ47" s="585"/>
      <c r="BK47" s="585"/>
      <c r="BL47" s="585"/>
      <c r="BM47" s="585"/>
      <c r="BN47" s="585"/>
      <c r="BP47" s="576"/>
      <c r="BQ47" s="576"/>
      <c r="BS47" s="585"/>
      <c r="BT47" s="585"/>
      <c r="BU47" s="585"/>
      <c r="BV47" s="585"/>
      <c r="BW47" s="585"/>
      <c r="BX47" s="585"/>
      <c r="BY47" s="585"/>
      <c r="CA47" s="576"/>
      <c r="CB47" s="576"/>
      <c r="CD47" s="585"/>
      <c r="CE47" s="585"/>
      <c r="CF47" s="585"/>
      <c r="CG47" s="585"/>
      <c r="CH47" s="585"/>
      <c r="CI47" s="585"/>
      <c r="CJ47" s="585"/>
      <c r="CL47" s="576"/>
      <c r="CM47" s="576"/>
      <c r="CO47" s="585"/>
      <c r="CP47" s="585"/>
      <c r="CQ47" s="585"/>
      <c r="CR47" s="585"/>
      <c r="CS47" s="585"/>
      <c r="CT47" s="585"/>
      <c r="CU47" s="585"/>
      <c r="CW47" s="576"/>
      <c r="CX47" s="576"/>
      <c r="CY47" s="586"/>
      <c r="CZ47" s="585"/>
      <c r="DA47" s="585"/>
      <c r="DB47" s="585"/>
      <c r="DC47" s="585"/>
      <c r="DD47" s="585"/>
      <c r="DE47" s="585"/>
      <c r="DF47" s="585"/>
      <c r="DH47" s="576"/>
      <c r="DI47" s="576"/>
      <c r="DJ47" s="576"/>
    </row>
    <row r="48" spans="1:141" s="12" customFormat="1" x14ac:dyDescent="0.25">
      <c r="C48" s="584"/>
      <c r="D48" s="585"/>
      <c r="E48" s="585"/>
      <c r="F48" s="585"/>
      <c r="G48" s="585"/>
      <c r="H48" s="585"/>
      <c r="I48" s="585"/>
      <c r="J48" s="585"/>
      <c r="L48" s="576"/>
      <c r="M48" s="576"/>
      <c r="N48" s="576"/>
      <c r="P48" s="585"/>
      <c r="Q48" s="585"/>
      <c r="R48" s="585"/>
      <c r="S48" s="585"/>
      <c r="T48" s="585"/>
      <c r="U48" s="585"/>
      <c r="V48" s="585"/>
      <c r="X48" s="576"/>
      <c r="Y48" s="576"/>
      <c r="AA48" s="585"/>
      <c r="AB48" s="585"/>
      <c r="AC48" s="585"/>
      <c r="AD48" s="585"/>
      <c r="AE48" s="585"/>
      <c r="AF48" s="585"/>
      <c r="AG48" s="585"/>
      <c r="AI48" s="576"/>
      <c r="AJ48" s="576"/>
      <c r="AL48" s="585"/>
      <c r="AM48" s="585"/>
      <c r="AN48" s="585"/>
      <c r="AO48" s="585"/>
      <c r="AP48" s="585"/>
      <c r="AQ48" s="585"/>
      <c r="AR48" s="585"/>
      <c r="AT48" s="576"/>
      <c r="AU48" s="576"/>
      <c r="AW48" s="585"/>
      <c r="AX48" s="585"/>
      <c r="AY48" s="585"/>
      <c r="AZ48" s="585"/>
      <c r="BA48" s="585"/>
      <c r="BB48" s="585"/>
      <c r="BC48" s="585"/>
      <c r="BE48" s="576"/>
      <c r="BF48" s="576"/>
      <c r="BH48" s="585"/>
      <c r="BI48" s="585"/>
      <c r="BJ48" s="585"/>
      <c r="BK48" s="585"/>
      <c r="BL48" s="585"/>
      <c r="BM48" s="585"/>
      <c r="BN48" s="585"/>
      <c r="BP48" s="576"/>
      <c r="BQ48" s="576"/>
      <c r="BS48" s="585"/>
      <c r="BT48" s="585"/>
      <c r="BU48" s="585"/>
      <c r="BV48" s="585"/>
      <c r="BW48" s="585"/>
      <c r="BX48" s="585"/>
      <c r="BY48" s="585"/>
      <c r="CA48" s="576"/>
      <c r="CB48" s="576"/>
      <c r="CD48" s="585"/>
      <c r="CE48" s="585"/>
      <c r="CF48" s="585"/>
      <c r="CG48" s="585"/>
      <c r="CH48" s="585"/>
      <c r="CI48" s="585"/>
      <c r="CJ48" s="585"/>
      <c r="CL48" s="576"/>
      <c r="CM48" s="576"/>
      <c r="CO48" s="585"/>
      <c r="CP48" s="585"/>
      <c r="CQ48" s="585"/>
      <c r="CR48" s="585"/>
      <c r="CS48" s="585"/>
      <c r="CT48" s="585"/>
      <c r="CU48" s="585"/>
      <c r="CW48" s="576"/>
      <c r="CX48" s="576"/>
      <c r="CY48" s="586"/>
      <c r="CZ48" s="585"/>
      <c r="DA48" s="585"/>
      <c r="DB48" s="585"/>
      <c r="DC48" s="585"/>
      <c r="DD48" s="585"/>
      <c r="DE48" s="585"/>
      <c r="DF48" s="585"/>
      <c r="DH48" s="576"/>
      <c r="DI48" s="576"/>
      <c r="DJ48" s="576"/>
    </row>
    <row r="49" spans="3:114" s="12" customFormat="1" x14ac:dyDescent="0.25">
      <c r="C49" s="584"/>
      <c r="D49" s="585"/>
      <c r="E49" s="585"/>
      <c r="F49" s="585"/>
      <c r="G49" s="585"/>
      <c r="H49" s="585"/>
      <c r="I49" s="585"/>
      <c r="J49" s="585"/>
      <c r="L49" s="576"/>
      <c r="M49" s="576"/>
      <c r="N49" s="576"/>
      <c r="P49" s="585"/>
      <c r="Q49" s="585"/>
      <c r="R49" s="585"/>
      <c r="S49" s="585"/>
      <c r="T49" s="585"/>
      <c r="U49" s="585"/>
      <c r="V49" s="585"/>
      <c r="X49" s="576"/>
      <c r="Y49" s="576"/>
      <c r="AA49" s="585"/>
      <c r="AB49" s="585"/>
      <c r="AC49" s="585"/>
      <c r="AD49" s="585"/>
      <c r="AE49" s="585"/>
      <c r="AF49" s="585"/>
      <c r="AG49" s="585"/>
      <c r="AI49" s="576"/>
      <c r="AJ49" s="576"/>
      <c r="AL49" s="585"/>
      <c r="AM49" s="585"/>
      <c r="AN49" s="585"/>
      <c r="AO49" s="585"/>
      <c r="AP49" s="585"/>
      <c r="AQ49" s="585"/>
      <c r="AR49" s="585"/>
      <c r="AT49" s="576"/>
      <c r="AU49" s="576"/>
      <c r="AW49" s="585"/>
      <c r="AX49" s="585"/>
      <c r="AY49" s="585"/>
      <c r="AZ49" s="585"/>
      <c r="BA49" s="585"/>
      <c r="BB49" s="585"/>
      <c r="BC49" s="585"/>
      <c r="BE49" s="576"/>
      <c r="BF49" s="576"/>
      <c r="BH49" s="585"/>
      <c r="BI49" s="585"/>
      <c r="BJ49" s="585"/>
      <c r="BK49" s="585"/>
      <c r="BL49" s="585"/>
      <c r="BM49" s="585"/>
      <c r="BN49" s="585"/>
      <c r="BP49" s="576"/>
      <c r="BQ49" s="576"/>
      <c r="BS49" s="585"/>
      <c r="BT49" s="585"/>
      <c r="BU49" s="585"/>
      <c r="BV49" s="585"/>
      <c r="BW49" s="585"/>
      <c r="BX49" s="585"/>
      <c r="BY49" s="585"/>
      <c r="CA49" s="576"/>
      <c r="CB49" s="576"/>
      <c r="CD49" s="585"/>
      <c r="CE49" s="585"/>
      <c r="CF49" s="585"/>
      <c r="CG49" s="585"/>
      <c r="CH49" s="585"/>
      <c r="CI49" s="585"/>
      <c r="CJ49" s="585"/>
      <c r="CL49" s="576"/>
      <c r="CM49" s="576"/>
      <c r="CO49" s="585"/>
      <c r="CP49" s="585"/>
      <c r="CQ49" s="585"/>
      <c r="CR49" s="585"/>
      <c r="CS49" s="585"/>
      <c r="CT49" s="585"/>
      <c r="CU49" s="585"/>
      <c r="CW49" s="576"/>
      <c r="CX49" s="576"/>
      <c r="CY49" s="586"/>
      <c r="CZ49" s="585"/>
      <c r="DA49" s="585"/>
      <c r="DB49" s="585"/>
      <c r="DC49" s="585"/>
      <c r="DD49" s="585"/>
      <c r="DE49" s="585"/>
      <c r="DF49" s="585"/>
      <c r="DH49" s="576"/>
      <c r="DI49" s="576"/>
      <c r="DJ49" s="576"/>
    </row>
    <row r="50" spans="3:114" s="12" customFormat="1" x14ac:dyDescent="0.25">
      <c r="C50" s="584"/>
      <c r="D50" s="585"/>
      <c r="E50" s="585"/>
      <c r="F50" s="585"/>
      <c r="G50" s="585"/>
      <c r="H50" s="585"/>
      <c r="I50" s="585"/>
      <c r="J50" s="585"/>
      <c r="L50" s="576"/>
      <c r="M50" s="576"/>
      <c r="N50" s="576"/>
      <c r="P50" s="585"/>
      <c r="Q50" s="585"/>
      <c r="R50" s="585"/>
      <c r="S50" s="585"/>
      <c r="T50" s="585"/>
      <c r="U50" s="585"/>
      <c r="V50" s="585"/>
      <c r="X50" s="576"/>
      <c r="Y50" s="576"/>
      <c r="AA50" s="585"/>
      <c r="AB50" s="585"/>
      <c r="AC50" s="585"/>
      <c r="AD50" s="585"/>
      <c r="AE50" s="585"/>
      <c r="AF50" s="585"/>
      <c r="AG50" s="585"/>
      <c r="AI50" s="576"/>
      <c r="AJ50" s="576"/>
      <c r="AL50" s="585"/>
      <c r="AM50" s="585"/>
      <c r="AN50" s="585"/>
      <c r="AO50" s="585"/>
      <c r="AP50" s="585"/>
      <c r="AQ50" s="585"/>
      <c r="AR50" s="585"/>
      <c r="AT50" s="576"/>
      <c r="AU50" s="576"/>
      <c r="AW50" s="585"/>
      <c r="AX50" s="585"/>
      <c r="AY50" s="585"/>
      <c r="AZ50" s="585"/>
      <c r="BA50" s="585"/>
      <c r="BB50" s="585"/>
      <c r="BC50" s="585"/>
      <c r="BE50" s="576"/>
      <c r="BF50" s="576"/>
      <c r="BH50" s="585"/>
      <c r="BI50" s="585"/>
      <c r="BJ50" s="585"/>
      <c r="BK50" s="585"/>
      <c r="BL50" s="585"/>
      <c r="BM50" s="585"/>
      <c r="BN50" s="585"/>
      <c r="BP50" s="576"/>
      <c r="BQ50" s="576"/>
      <c r="BS50" s="585"/>
      <c r="BT50" s="585"/>
      <c r="BU50" s="585"/>
      <c r="BV50" s="585"/>
      <c r="BW50" s="585"/>
      <c r="BX50" s="585"/>
      <c r="BY50" s="585"/>
      <c r="CA50" s="576"/>
      <c r="CB50" s="576"/>
      <c r="CD50" s="585"/>
      <c r="CE50" s="585"/>
      <c r="CF50" s="585"/>
      <c r="CG50" s="585"/>
      <c r="CH50" s="585"/>
      <c r="CI50" s="585"/>
      <c r="CJ50" s="585"/>
      <c r="CL50" s="576"/>
      <c r="CM50" s="576"/>
      <c r="CO50" s="585"/>
      <c r="CP50" s="585"/>
      <c r="CQ50" s="585"/>
      <c r="CR50" s="585"/>
      <c r="CS50" s="585"/>
      <c r="CT50" s="585"/>
      <c r="CU50" s="585"/>
      <c r="CW50" s="576"/>
      <c r="CX50" s="576"/>
      <c r="CY50" s="586"/>
      <c r="CZ50" s="585"/>
      <c r="DA50" s="585"/>
      <c r="DB50" s="585"/>
      <c r="DC50" s="585"/>
      <c r="DD50" s="585"/>
      <c r="DE50" s="585"/>
      <c r="DF50" s="585"/>
      <c r="DH50" s="576"/>
      <c r="DI50" s="576"/>
      <c r="DJ50" s="576"/>
    </row>
    <row r="51" spans="3:114" s="12" customFormat="1" x14ac:dyDescent="0.25">
      <c r="C51" s="584"/>
      <c r="D51" s="585"/>
      <c r="E51" s="585"/>
      <c r="F51" s="585"/>
      <c r="G51" s="585"/>
      <c r="H51" s="585"/>
      <c r="I51" s="585"/>
      <c r="J51" s="585"/>
      <c r="L51" s="576"/>
      <c r="M51" s="576"/>
      <c r="N51" s="576"/>
      <c r="P51" s="585"/>
      <c r="Q51" s="585"/>
      <c r="R51" s="585"/>
      <c r="S51" s="585"/>
      <c r="T51" s="585"/>
      <c r="U51" s="585"/>
      <c r="V51" s="585"/>
      <c r="X51" s="576"/>
      <c r="Y51" s="576"/>
      <c r="AA51" s="585"/>
      <c r="AB51" s="585"/>
      <c r="AC51" s="585"/>
      <c r="AD51" s="585"/>
      <c r="AE51" s="585"/>
      <c r="AF51" s="585"/>
      <c r="AG51" s="585"/>
      <c r="AI51" s="576"/>
      <c r="AJ51" s="576"/>
      <c r="AL51" s="585"/>
      <c r="AM51" s="585"/>
      <c r="AN51" s="585"/>
      <c r="AO51" s="585"/>
      <c r="AP51" s="585"/>
      <c r="AQ51" s="585"/>
      <c r="AR51" s="585"/>
      <c r="AT51" s="576"/>
      <c r="AU51" s="576"/>
      <c r="AW51" s="585"/>
      <c r="AX51" s="585"/>
      <c r="AY51" s="585"/>
      <c r="AZ51" s="585"/>
      <c r="BA51" s="585"/>
      <c r="BB51" s="585"/>
      <c r="BC51" s="585"/>
      <c r="BE51" s="576"/>
      <c r="BF51" s="576"/>
      <c r="BH51" s="585"/>
      <c r="BI51" s="585"/>
      <c r="BJ51" s="585"/>
      <c r="BK51" s="585"/>
      <c r="BL51" s="585"/>
      <c r="BM51" s="585"/>
      <c r="BN51" s="585"/>
      <c r="BP51" s="576"/>
      <c r="BQ51" s="576"/>
      <c r="BS51" s="585"/>
      <c r="BT51" s="585"/>
      <c r="BU51" s="585"/>
      <c r="BV51" s="585"/>
      <c r="BW51" s="585"/>
      <c r="BX51" s="585"/>
      <c r="BY51" s="585"/>
      <c r="CA51" s="576"/>
      <c r="CB51" s="576"/>
      <c r="CD51" s="585"/>
      <c r="CE51" s="585"/>
      <c r="CF51" s="585"/>
      <c r="CG51" s="585"/>
      <c r="CH51" s="585"/>
      <c r="CI51" s="585"/>
      <c r="CJ51" s="585"/>
      <c r="CL51" s="576"/>
      <c r="CM51" s="576"/>
      <c r="CO51" s="585"/>
      <c r="CP51" s="585"/>
      <c r="CQ51" s="585"/>
      <c r="CR51" s="585"/>
      <c r="CS51" s="585"/>
      <c r="CT51" s="585"/>
      <c r="CU51" s="585"/>
      <c r="CW51" s="576"/>
      <c r="CX51" s="576"/>
      <c r="CY51" s="586"/>
      <c r="CZ51" s="585"/>
      <c r="DA51" s="585"/>
      <c r="DB51" s="585"/>
      <c r="DC51" s="585"/>
      <c r="DD51" s="585"/>
      <c r="DE51" s="585"/>
      <c r="DF51" s="585"/>
      <c r="DH51" s="576"/>
      <c r="DI51" s="576"/>
      <c r="DJ51" s="576"/>
    </row>
    <row r="52" spans="3:114" s="12" customFormat="1" x14ac:dyDescent="0.25">
      <c r="C52" s="584"/>
      <c r="D52" s="585"/>
      <c r="E52" s="585"/>
      <c r="F52" s="585"/>
      <c r="G52" s="585"/>
      <c r="H52" s="585"/>
      <c r="I52" s="585"/>
      <c r="J52" s="585"/>
      <c r="L52" s="576"/>
      <c r="M52" s="576"/>
      <c r="N52" s="576"/>
      <c r="P52" s="585"/>
      <c r="Q52" s="585"/>
      <c r="R52" s="585"/>
      <c r="S52" s="585"/>
      <c r="T52" s="585"/>
      <c r="U52" s="585"/>
      <c r="V52" s="585"/>
      <c r="X52" s="576"/>
      <c r="Y52" s="576"/>
      <c r="AA52" s="585"/>
      <c r="AB52" s="585"/>
      <c r="AC52" s="585"/>
      <c r="AD52" s="585"/>
      <c r="AE52" s="585"/>
      <c r="AF52" s="585"/>
      <c r="AG52" s="585"/>
      <c r="AI52" s="576"/>
      <c r="AJ52" s="576"/>
      <c r="AL52" s="585"/>
      <c r="AM52" s="585"/>
      <c r="AN52" s="585"/>
      <c r="AO52" s="585"/>
      <c r="AP52" s="585"/>
      <c r="AQ52" s="585"/>
      <c r="AR52" s="585"/>
      <c r="AT52" s="576"/>
      <c r="AU52" s="576"/>
      <c r="AW52" s="585"/>
      <c r="AX52" s="585"/>
      <c r="AY52" s="585"/>
      <c r="AZ52" s="585"/>
      <c r="BA52" s="585"/>
      <c r="BB52" s="585"/>
      <c r="BC52" s="585"/>
      <c r="BE52" s="576"/>
      <c r="BF52" s="576"/>
      <c r="BH52" s="585"/>
      <c r="BI52" s="585"/>
      <c r="BJ52" s="585"/>
      <c r="BK52" s="585"/>
      <c r="BL52" s="585"/>
      <c r="BM52" s="585"/>
      <c r="BN52" s="585"/>
      <c r="BP52" s="576"/>
      <c r="BQ52" s="576"/>
      <c r="BS52" s="585"/>
      <c r="BT52" s="585"/>
      <c r="BU52" s="585"/>
      <c r="BV52" s="585"/>
      <c r="BW52" s="585"/>
      <c r="BX52" s="585"/>
      <c r="BY52" s="585"/>
      <c r="CA52" s="576"/>
      <c r="CB52" s="576"/>
      <c r="CD52" s="585"/>
      <c r="CE52" s="585"/>
      <c r="CF52" s="585"/>
      <c r="CG52" s="585"/>
      <c r="CH52" s="585"/>
      <c r="CI52" s="585"/>
      <c r="CJ52" s="585"/>
      <c r="CL52" s="576"/>
      <c r="CM52" s="576"/>
      <c r="CO52" s="585"/>
      <c r="CP52" s="585"/>
      <c r="CQ52" s="585"/>
      <c r="CR52" s="585"/>
      <c r="CS52" s="585"/>
      <c r="CT52" s="585"/>
      <c r="CU52" s="585"/>
      <c r="CW52" s="576"/>
      <c r="CX52" s="576"/>
      <c r="CY52" s="586"/>
      <c r="CZ52" s="585"/>
      <c r="DA52" s="585"/>
      <c r="DB52" s="585"/>
      <c r="DC52" s="585"/>
      <c r="DD52" s="585"/>
      <c r="DE52" s="585"/>
      <c r="DF52" s="585"/>
      <c r="DH52" s="576"/>
      <c r="DI52" s="576"/>
      <c r="DJ52" s="576"/>
    </row>
    <row r="53" spans="3:114" s="12" customFormat="1" x14ac:dyDescent="0.25">
      <c r="C53" s="584"/>
      <c r="D53" s="585"/>
      <c r="E53" s="585"/>
      <c r="F53" s="585"/>
      <c r="G53" s="585"/>
      <c r="H53" s="585"/>
      <c r="I53" s="585"/>
      <c r="J53" s="585"/>
      <c r="L53" s="576"/>
      <c r="M53" s="576"/>
      <c r="N53" s="576"/>
      <c r="P53" s="585"/>
      <c r="Q53" s="585"/>
      <c r="R53" s="585"/>
      <c r="S53" s="585"/>
      <c r="T53" s="585"/>
      <c r="U53" s="585"/>
      <c r="V53" s="585"/>
      <c r="X53" s="576"/>
      <c r="Y53" s="576"/>
      <c r="AA53" s="585"/>
      <c r="AB53" s="585"/>
      <c r="AC53" s="585"/>
      <c r="AD53" s="585"/>
      <c r="AE53" s="585"/>
      <c r="AF53" s="585"/>
      <c r="AG53" s="585"/>
      <c r="AI53" s="576"/>
      <c r="AJ53" s="576"/>
      <c r="AL53" s="585"/>
      <c r="AM53" s="585"/>
      <c r="AN53" s="585"/>
      <c r="AO53" s="585"/>
      <c r="AP53" s="585"/>
      <c r="AQ53" s="585"/>
      <c r="AR53" s="585"/>
      <c r="AT53" s="576"/>
      <c r="AU53" s="576"/>
      <c r="AW53" s="585"/>
      <c r="AX53" s="585"/>
      <c r="AY53" s="585"/>
      <c r="AZ53" s="585"/>
      <c r="BA53" s="585"/>
      <c r="BB53" s="585"/>
      <c r="BC53" s="585"/>
      <c r="BE53" s="576"/>
      <c r="BF53" s="576"/>
      <c r="BH53" s="585"/>
      <c r="BI53" s="585"/>
      <c r="BJ53" s="585"/>
      <c r="BK53" s="585"/>
      <c r="BL53" s="585"/>
      <c r="BM53" s="585"/>
      <c r="BN53" s="585"/>
      <c r="BP53" s="576"/>
      <c r="BQ53" s="576"/>
      <c r="BS53" s="585"/>
      <c r="BT53" s="585"/>
      <c r="BU53" s="585"/>
      <c r="BV53" s="585"/>
      <c r="BW53" s="585"/>
      <c r="BX53" s="585"/>
      <c r="BY53" s="585"/>
      <c r="CA53" s="576"/>
      <c r="CB53" s="576"/>
      <c r="CD53" s="585"/>
      <c r="CE53" s="585"/>
      <c r="CF53" s="585"/>
      <c r="CG53" s="585"/>
      <c r="CH53" s="585"/>
      <c r="CI53" s="585"/>
      <c r="CJ53" s="585"/>
      <c r="CL53" s="576"/>
      <c r="CM53" s="576"/>
      <c r="CO53" s="585"/>
      <c r="CP53" s="585"/>
      <c r="CQ53" s="585"/>
      <c r="CR53" s="585"/>
      <c r="CS53" s="585"/>
      <c r="CT53" s="585"/>
      <c r="CU53" s="585"/>
      <c r="CW53" s="576"/>
      <c r="CX53" s="576"/>
      <c r="CY53" s="586"/>
      <c r="CZ53" s="585"/>
      <c r="DA53" s="585"/>
      <c r="DB53" s="585"/>
      <c r="DC53" s="585"/>
      <c r="DD53" s="585"/>
      <c r="DE53" s="585"/>
      <c r="DF53" s="585"/>
      <c r="DH53" s="576"/>
      <c r="DI53" s="576"/>
      <c r="DJ53" s="576"/>
    </row>
    <row r="54" spans="3:114" s="12" customFormat="1" x14ac:dyDescent="0.25">
      <c r="C54" s="584"/>
      <c r="D54" s="585"/>
      <c r="E54" s="585"/>
      <c r="F54" s="585"/>
      <c r="G54" s="585"/>
      <c r="H54" s="585"/>
      <c r="I54" s="585"/>
      <c r="J54" s="585"/>
      <c r="L54" s="576"/>
      <c r="M54" s="576"/>
      <c r="N54" s="576"/>
      <c r="P54" s="585"/>
      <c r="Q54" s="585"/>
      <c r="R54" s="585"/>
      <c r="S54" s="585"/>
      <c r="T54" s="585"/>
      <c r="U54" s="585"/>
      <c r="V54" s="585"/>
      <c r="X54" s="576"/>
      <c r="Y54" s="576"/>
      <c r="AA54" s="585"/>
      <c r="AB54" s="585"/>
      <c r="AC54" s="585"/>
      <c r="AD54" s="585"/>
      <c r="AE54" s="585"/>
      <c r="AF54" s="585"/>
      <c r="AG54" s="585"/>
      <c r="AI54" s="576"/>
      <c r="AJ54" s="576"/>
      <c r="AL54" s="585"/>
      <c r="AM54" s="585"/>
      <c r="AN54" s="585"/>
      <c r="AO54" s="585"/>
      <c r="AP54" s="585"/>
      <c r="AQ54" s="585"/>
      <c r="AR54" s="585"/>
      <c r="AT54" s="576"/>
      <c r="AU54" s="576"/>
      <c r="AW54" s="585"/>
      <c r="AX54" s="585"/>
      <c r="AY54" s="585"/>
      <c r="AZ54" s="585"/>
      <c r="BA54" s="585"/>
      <c r="BB54" s="585"/>
      <c r="BC54" s="585"/>
      <c r="BE54" s="576"/>
      <c r="BF54" s="576"/>
      <c r="BH54" s="585"/>
      <c r="BI54" s="585"/>
      <c r="BJ54" s="585"/>
      <c r="BK54" s="585"/>
      <c r="BL54" s="585"/>
      <c r="BM54" s="585"/>
      <c r="BN54" s="585"/>
      <c r="BP54" s="576"/>
      <c r="BQ54" s="576"/>
      <c r="BS54" s="585"/>
      <c r="BT54" s="585"/>
      <c r="BU54" s="585"/>
      <c r="BV54" s="585"/>
      <c r="BW54" s="585"/>
      <c r="BX54" s="585"/>
      <c r="BY54" s="585"/>
      <c r="CA54" s="576"/>
      <c r="CB54" s="576"/>
      <c r="CD54" s="585"/>
      <c r="CE54" s="585"/>
      <c r="CF54" s="585"/>
      <c r="CG54" s="585"/>
      <c r="CH54" s="585"/>
      <c r="CI54" s="585"/>
      <c r="CJ54" s="585"/>
      <c r="CL54" s="576"/>
      <c r="CM54" s="576"/>
      <c r="CO54" s="585"/>
      <c r="CP54" s="585"/>
      <c r="CQ54" s="585"/>
      <c r="CR54" s="585"/>
      <c r="CS54" s="585"/>
      <c r="CT54" s="585"/>
      <c r="CU54" s="585"/>
      <c r="CW54" s="576"/>
      <c r="CX54" s="576"/>
      <c r="CY54" s="586"/>
      <c r="CZ54" s="585"/>
      <c r="DA54" s="585"/>
      <c r="DB54" s="585"/>
      <c r="DC54" s="585"/>
      <c r="DD54" s="585"/>
      <c r="DE54" s="585"/>
      <c r="DF54" s="585"/>
      <c r="DH54" s="576"/>
      <c r="DI54" s="576"/>
      <c r="DJ54" s="576"/>
    </row>
    <row r="55" spans="3:114" s="12" customFormat="1" x14ac:dyDescent="0.25">
      <c r="C55" s="584"/>
      <c r="D55" s="585"/>
      <c r="E55" s="585"/>
      <c r="F55" s="585"/>
      <c r="G55" s="585"/>
      <c r="H55" s="585"/>
      <c r="I55" s="585"/>
      <c r="J55" s="585"/>
      <c r="L55" s="576"/>
      <c r="M55" s="576"/>
      <c r="N55" s="576"/>
      <c r="P55" s="585"/>
      <c r="Q55" s="585"/>
      <c r="R55" s="585"/>
      <c r="S55" s="585"/>
      <c r="T55" s="585"/>
      <c r="U55" s="585"/>
      <c r="V55" s="585"/>
      <c r="X55" s="576"/>
      <c r="Y55" s="576"/>
      <c r="AA55" s="585"/>
      <c r="AB55" s="585"/>
      <c r="AC55" s="585"/>
      <c r="AD55" s="585"/>
      <c r="AE55" s="585"/>
      <c r="AF55" s="585"/>
      <c r="AG55" s="585"/>
      <c r="AI55" s="576"/>
      <c r="AJ55" s="576"/>
      <c r="AL55" s="585"/>
      <c r="AM55" s="585"/>
      <c r="AN55" s="585"/>
      <c r="AO55" s="585"/>
      <c r="AP55" s="585"/>
      <c r="AQ55" s="585"/>
      <c r="AR55" s="585"/>
      <c r="AT55" s="576"/>
      <c r="AU55" s="576"/>
      <c r="AW55" s="585"/>
      <c r="AX55" s="585"/>
      <c r="AY55" s="585"/>
      <c r="AZ55" s="585"/>
      <c r="BA55" s="585"/>
      <c r="BB55" s="585"/>
      <c r="BC55" s="585"/>
      <c r="BE55" s="576"/>
      <c r="BF55" s="576"/>
      <c r="BH55" s="585"/>
      <c r="BI55" s="585"/>
      <c r="BJ55" s="585"/>
      <c r="BK55" s="585"/>
      <c r="BL55" s="585"/>
      <c r="BM55" s="585"/>
      <c r="BN55" s="585"/>
      <c r="BP55" s="576"/>
      <c r="BQ55" s="576"/>
      <c r="BS55" s="585"/>
      <c r="BT55" s="585"/>
      <c r="BU55" s="585"/>
      <c r="BV55" s="585"/>
      <c r="BW55" s="585"/>
      <c r="BX55" s="585"/>
      <c r="BY55" s="585"/>
      <c r="CA55" s="576"/>
      <c r="CB55" s="576"/>
      <c r="CD55" s="585"/>
      <c r="CE55" s="585"/>
      <c r="CF55" s="585"/>
      <c r="CG55" s="585"/>
      <c r="CH55" s="585"/>
      <c r="CI55" s="585"/>
      <c r="CJ55" s="585"/>
      <c r="CL55" s="576"/>
      <c r="CM55" s="576"/>
      <c r="CO55" s="585"/>
      <c r="CP55" s="585"/>
      <c r="CQ55" s="585"/>
      <c r="CR55" s="585"/>
      <c r="CS55" s="585"/>
      <c r="CT55" s="585"/>
      <c r="CU55" s="585"/>
      <c r="CW55" s="576"/>
      <c r="CX55" s="576"/>
      <c r="CY55" s="586"/>
      <c r="CZ55" s="585"/>
      <c r="DA55" s="585"/>
      <c r="DB55" s="585"/>
      <c r="DC55" s="585"/>
      <c r="DD55" s="585"/>
      <c r="DE55" s="585"/>
      <c r="DF55" s="585"/>
      <c r="DH55" s="576"/>
      <c r="DI55" s="576"/>
      <c r="DJ55" s="576"/>
    </row>
    <row r="56" spans="3:114" s="12" customFormat="1" x14ac:dyDescent="0.25">
      <c r="C56" s="584"/>
      <c r="D56" s="585"/>
      <c r="E56" s="585"/>
      <c r="F56" s="585"/>
      <c r="G56" s="585"/>
      <c r="H56" s="585"/>
      <c r="I56" s="585"/>
      <c r="J56" s="585"/>
      <c r="L56" s="576"/>
      <c r="M56" s="576"/>
      <c r="N56" s="576"/>
      <c r="P56" s="585"/>
      <c r="Q56" s="585"/>
      <c r="R56" s="585"/>
      <c r="S56" s="585"/>
      <c r="T56" s="585"/>
      <c r="U56" s="585"/>
      <c r="V56" s="585"/>
      <c r="X56" s="576"/>
      <c r="Y56" s="576"/>
      <c r="AA56" s="585"/>
      <c r="AB56" s="585"/>
      <c r="AC56" s="585"/>
      <c r="AD56" s="585"/>
      <c r="AE56" s="585"/>
      <c r="AF56" s="585"/>
      <c r="AG56" s="585"/>
      <c r="AI56" s="576"/>
      <c r="AJ56" s="576"/>
      <c r="AL56" s="585"/>
      <c r="AM56" s="585"/>
      <c r="AN56" s="585"/>
      <c r="AO56" s="585"/>
      <c r="AP56" s="585"/>
      <c r="AQ56" s="585"/>
      <c r="AR56" s="585"/>
      <c r="AT56" s="576"/>
      <c r="AU56" s="576"/>
      <c r="AW56" s="585"/>
      <c r="AX56" s="585"/>
      <c r="AY56" s="585"/>
      <c r="AZ56" s="585"/>
      <c r="BA56" s="585"/>
      <c r="BB56" s="585"/>
      <c r="BC56" s="585"/>
      <c r="BE56" s="576"/>
      <c r="BF56" s="576"/>
      <c r="BH56" s="585"/>
      <c r="BI56" s="585"/>
      <c r="BJ56" s="585"/>
      <c r="BK56" s="585"/>
      <c r="BL56" s="585"/>
      <c r="BM56" s="585"/>
      <c r="BN56" s="585"/>
      <c r="BP56" s="576"/>
      <c r="BQ56" s="576"/>
      <c r="BS56" s="585"/>
      <c r="BT56" s="585"/>
      <c r="BU56" s="585"/>
      <c r="BV56" s="585"/>
      <c r="BW56" s="585"/>
      <c r="BX56" s="585"/>
      <c r="BY56" s="585"/>
      <c r="CA56" s="576"/>
      <c r="CB56" s="576"/>
      <c r="CD56" s="585"/>
      <c r="CE56" s="585"/>
      <c r="CF56" s="585"/>
      <c r="CG56" s="585"/>
      <c r="CH56" s="585"/>
      <c r="CI56" s="585"/>
      <c r="CJ56" s="585"/>
      <c r="CL56" s="576"/>
      <c r="CM56" s="576"/>
      <c r="CO56" s="585"/>
      <c r="CP56" s="585"/>
      <c r="CQ56" s="585"/>
      <c r="CR56" s="585"/>
      <c r="CS56" s="585"/>
      <c r="CT56" s="585"/>
      <c r="CU56" s="585"/>
      <c r="CW56" s="576"/>
      <c r="CX56" s="576"/>
      <c r="CY56" s="586"/>
      <c r="CZ56" s="585"/>
      <c r="DA56" s="585"/>
      <c r="DB56" s="585"/>
      <c r="DC56" s="585"/>
      <c r="DD56" s="585"/>
      <c r="DE56" s="585"/>
      <c r="DF56" s="585"/>
      <c r="DH56" s="576"/>
      <c r="DI56" s="576"/>
      <c r="DJ56" s="576"/>
    </row>
    <row r="57" spans="3:114" s="12" customFormat="1" x14ac:dyDescent="0.25">
      <c r="C57" s="584"/>
      <c r="D57" s="585"/>
      <c r="E57" s="585"/>
      <c r="F57" s="585"/>
      <c r="G57" s="585"/>
      <c r="H57" s="585"/>
      <c r="I57" s="585"/>
      <c r="J57" s="585"/>
      <c r="L57" s="576"/>
      <c r="M57" s="576"/>
      <c r="N57" s="576"/>
      <c r="P57" s="585"/>
      <c r="Q57" s="585"/>
      <c r="R57" s="585"/>
      <c r="S57" s="585"/>
      <c r="T57" s="585"/>
      <c r="U57" s="585"/>
      <c r="V57" s="585"/>
      <c r="X57" s="576"/>
      <c r="Y57" s="576"/>
      <c r="AA57" s="585"/>
      <c r="AB57" s="585"/>
      <c r="AC57" s="585"/>
      <c r="AD57" s="585"/>
      <c r="AE57" s="585"/>
      <c r="AF57" s="585"/>
      <c r="AG57" s="585"/>
      <c r="AI57" s="576"/>
      <c r="AJ57" s="576"/>
      <c r="AL57" s="585"/>
      <c r="AM57" s="585"/>
      <c r="AN57" s="585"/>
      <c r="AO57" s="585"/>
      <c r="AP57" s="585"/>
      <c r="AQ57" s="585"/>
      <c r="AR57" s="585"/>
      <c r="AT57" s="576"/>
      <c r="AU57" s="576"/>
      <c r="AW57" s="585"/>
      <c r="AX57" s="585"/>
      <c r="AY57" s="585"/>
      <c r="AZ57" s="585"/>
      <c r="BA57" s="585"/>
      <c r="BB57" s="585"/>
      <c r="BC57" s="585"/>
      <c r="BE57" s="576"/>
      <c r="BF57" s="576"/>
      <c r="BH57" s="585"/>
      <c r="BI57" s="585"/>
      <c r="BJ57" s="585"/>
      <c r="BK57" s="585"/>
      <c r="BL57" s="585"/>
      <c r="BM57" s="585"/>
      <c r="BN57" s="585"/>
      <c r="BP57" s="576"/>
      <c r="BQ57" s="576"/>
      <c r="BS57" s="585"/>
      <c r="BT57" s="585"/>
      <c r="BU57" s="585"/>
      <c r="BV57" s="585"/>
      <c r="BW57" s="585"/>
      <c r="BX57" s="585"/>
      <c r="BY57" s="585"/>
      <c r="CA57" s="576"/>
      <c r="CB57" s="576"/>
      <c r="CD57" s="585"/>
      <c r="CE57" s="585"/>
      <c r="CF57" s="585"/>
      <c r="CG57" s="585"/>
      <c r="CH57" s="585"/>
      <c r="CI57" s="585"/>
      <c r="CJ57" s="585"/>
      <c r="CL57" s="576"/>
      <c r="CM57" s="576"/>
      <c r="CO57" s="585"/>
      <c r="CP57" s="585"/>
      <c r="CQ57" s="585"/>
      <c r="CR57" s="585"/>
      <c r="CS57" s="585"/>
      <c r="CT57" s="585"/>
      <c r="CU57" s="585"/>
      <c r="CW57" s="576"/>
      <c r="CX57" s="576"/>
      <c r="CY57" s="586"/>
      <c r="CZ57" s="585"/>
      <c r="DA57" s="585"/>
      <c r="DB57" s="585"/>
      <c r="DC57" s="585"/>
      <c r="DD57" s="585"/>
      <c r="DE57" s="585"/>
      <c r="DF57" s="585"/>
      <c r="DH57" s="576"/>
      <c r="DI57" s="576"/>
      <c r="DJ57" s="576"/>
    </row>
    <row r="58" spans="3:114" s="12" customFormat="1" x14ac:dyDescent="0.25">
      <c r="C58" s="584"/>
      <c r="D58" s="585"/>
      <c r="E58" s="585"/>
      <c r="F58" s="585"/>
      <c r="G58" s="585"/>
      <c r="H58" s="585"/>
      <c r="I58" s="585"/>
      <c r="J58" s="585"/>
      <c r="L58" s="576"/>
      <c r="M58" s="576"/>
      <c r="N58" s="576"/>
      <c r="P58" s="585"/>
      <c r="Q58" s="585"/>
      <c r="R58" s="585"/>
      <c r="S58" s="585"/>
      <c r="T58" s="585"/>
      <c r="U58" s="585"/>
      <c r="V58" s="585"/>
      <c r="X58" s="576"/>
      <c r="Y58" s="576"/>
      <c r="AA58" s="585"/>
      <c r="AB58" s="585"/>
      <c r="AC58" s="585"/>
      <c r="AD58" s="585"/>
      <c r="AE58" s="585"/>
      <c r="AF58" s="585"/>
      <c r="AG58" s="585"/>
      <c r="AI58" s="576"/>
      <c r="AJ58" s="576"/>
      <c r="AL58" s="585"/>
      <c r="AM58" s="585"/>
      <c r="AN58" s="585"/>
      <c r="AO58" s="585"/>
      <c r="AP58" s="585"/>
      <c r="AQ58" s="585"/>
      <c r="AR58" s="585"/>
      <c r="AT58" s="576"/>
      <c r="AU58" s="576"/>
      <c r="AW58" s="585"/>
      <c r="AX58" s="585"/>
      <c r="AY58" s="585"/>
      <c r="AZ58" s="585"/>
      <c r="BA58" s="585"/>
      <c r="BB58" s="585"/>
      <c r="BC58" s="585"/>
      <c r="BE58" s="576"/>
      <c r="BF58" s="576"/>
      <c r="BH58" s="585"/>
      <c r="BI58" s="585"/>
      <c r="BJ58" s="585"/>
      <c r="BK58" s="585"/>
      <c r="BL58" s="585"/>
      <c r="BM58" s="585"/>
      <c r="BN58" s="585"/>
      <c r="BP58" s="576"/>
      <c r="BQ58" s="576"/>
      <c r="BS58" s="585"/>
      <c r="BT58" s="585"/>
      <c r="BU58" s="585"/>
      <c r="BV58" s="585"/>
      <c r="BW58" s="585"/>
      <c r="BX58" s="585"/>
      <c r="BY58" s="585"/>
      <c r="CA58" s="576"/>
      <c r="CB58" s="576"/>
      <c r="CD58" s="585"/>
      <c r="CE58" s="585"/>
      <c r="CF58" s="585"/>
      <c r="CG58" s="585"/>
      <c r="CH58" s="585"/>
      <c r="CI58" s="585"/>
      <c r="CJ58" s="585"/>
      <c r="CL58" s="576"/>
      <c r="CM58" s="576"/>
      <c r="CO58" s="585"/>
      <c r="CP58" s="585"/>
      <c r="CQ58" s="585"/>
      <c r="CR58" s="585"/>
      <c r="CS58" s="585"/>
      <c r="CT58" s="585"/>
      <c r="CU58" s="585"/>
      <c r="CW58" s="576"/>
      <c r="CX58" s="576"/>
      <c r="CY58" s="586"/>
      <c r="CZ58" s="585"/>
      <c r="DA58" s="585"/>
      <c r="DB58" s="585"/>
      <c r="DC58" s="585"/>
      <c r="DD58" s="585"/>
      <c r="DE58" s="585"/>
      <c r="DF58" s="585"/>
      <c r="DH58" s="576"/>
      <c r="DI58" s="576"/>
      <c r="DJ58" s="576"/>
    </row>
    <row r="59" spans="3:114" s="12" customFormat="1" x14ac:dyDescent="0.25">
      <c r="C59" s="584"/>
      <c r="D59" s="585"/>
      <c r="E59" s="585"/>
      <c r="F59" s="585"/>
      <c r="G59" s="585"/>
      <c r="H59" s="585"/>
      <c r="I59" s="585"/>
      <c r="J59" s="585"/>
      <c r="L59" s="576"/>
      <c r="M59" s="576"/>
      <c r="N59" s="576"/>
      <c r="P59" s="585"/>
      <c r="Q59" s="585"/>
      <c r="R59" s="585"/>
      <c r="S59" s="585"/>
      <c r="T59" s="585"/>
      <c r="U59" s="585"/>
      <c r="V59" s="585"/>
      <c r="X59" s="576"/>
      <c r="Y59" s="576"/>
      <c r="AA59" s="585"/>
      <c r="AB59" s="585"/>
      <c r="AC59" s="585"/>
      <c r="AD59" s="585"/>
      <c r="AE59" s="585"/>
      <c r="AF59" s="585"/>
      <c r="AG59" s="585"/>
      <c r="AI59" s="576"/>
      <c r="AJ59" s="576"/>
      <c r="AL59" s="585"/>
      <c r="AM59" s="585"/>
      <c r="AN59" s="585"/>
      <c r="AO59" s="585"/>
      <c r="AP59" s="585"/>
      <c r="AQ59" s="585"/>
      <c r="AR59" s="585"/>
      <c r="AT59" s="576"/>
      <c r="AU59" s="576"/>
      <c r="AW59" s="585"/>
      <c r="AX59" s="585"/>
      <c r="AY59" s="585"/>
      <c r="AZ59" s="585"/>
      <c r="BA59" s="585"/>
      <c r="BB59" s="585"/>
      <c r="BC59" s="585"/>
      <c r="BE59" s="576"/>
      <c r="BF59" s="576"/>
      <c r="BH59" s="585"/>
      <c r="BI59" s="585"/>
      <c r="BJ59" s="585"/>
      <c r="BK59" s="585"/>
      <c r="BL59" s="585"/>
      <c r="BM59" s="585"/>
      <c r="BN59" s="585"/>
      <c r="BP59" s="576"/>
      <c r="BQ59" s="576"/>
      <c r="BS59" s="585"/>
      <c r="BT59" s="585"/>
      <c r="BU59" s="585"/>
      <c r="BV59" s="585"/>
      <c r="BW59" s="585"/>
      <c r="BX59" s="585"/>
      <c r="BY59" s="585"/>
      <c r="CA59" s="576"/>
      <c r="CB59" s="576"/>
      <c r="CD59" s="585"/>
      <c r="CE59" s="585"/>
      <c r="CF59" s="585"/>
      <c r="CG59" s="585"/>
      <c r="CH59" s="585"/>
      <c r="CI59" s="585"/>
      <c r="CJ59" s="585"/>
      <c r="CL59" s="576"/>
      <c r="CM59" s="576"/>
      <c r="CO59" s="585"/>
      <c r="CP59" s="585"/>
      <c r="CQ59" s="585"/>
      <c r="CR59" s="585"/>
      <c r="CS59" s="585"/>
      <c r="CT59" s="585"/>
      <c r="CU59" s="585"/>
      <c r="CW59" s="576"/>
      <c r="CX59" s="576"/>
      <c r="CY59" s="586"/>
      <c r="CZ59" s="585"/>
      <c r="DA59" s="585"/>
      <c r="DB59" s="585"/>
      <c r="DC59" s="585"/>
      <c r="DD59" s="585"/>
      <c r="DE59" s="585"/>
      <c r="DF59" s="585"/>
      <c r="DH59" s="576"/>
      <c r="DI59" s="576"/>
      <c r="DJ59" s="576"/>
    </row>
    <row r="60" spans="3:114" s="12" customFormat="1" x14ac:dyDescent="0.25">
      <c r="C60" s="584"/>
      <c r="D60" s="585"/>
      <c r="E60" s="585"/>
      <c r="F60" s="585"/>
      <c r="G60" s="585"/>
      <c r="H60" s="585"/>
      <c r="I60" s="585"/>
      <c r="J60" s="585"/>
      <c r="L60" s="576"/>
      <c r="M60" s="576"/>
      <c r="N60" s="576"/>
      <c r="P60" s="585"/>
      <c r="Q60" s="585"/>
      <c r="R60" s="585"/>
      <c r="S60" s="585"/>
      <c r="T60" s="585"/>
      <c r="U60" s="585"/>
      <c r="V60" s="585"/>
      <c r="X60" s="576"/>
      <c r="Y60" s="576"/>
      <c r="AA60" s="585"/>
      <c r="AB60" s="585"/>
      <c r="AC60" s="585"/>
      <c r="AD60" s="585"/>
      <c r="AE60" s="585"/>
      <c r="AF60" s="585"/>
      <c r="AG60" s="585"/>
      <c r="AI60" s="576"/>
      <c r="AJ60" s="576"/>
      <c r="AL60" s="585"/>
      <c r="AM60" s="585"/>
      <c r="AN60" s="585"/>
      <c r="AO60" s="585"/>
      <c r="AP60" s="585"/>
      <c r="AQ60" s="585"/>
      <c r="AR60" s="585"/>
      <c r="AT60" s="576"/>
      <c r="AU60" s="576"/>
      <c r="AW60" s="585"/>
      <c r="AX60" s="585"/>
      <c r="AY60" s="585"/>
      <c r="AZ60" s="585"/>
      <c r="BA60" s="585"/>
      <c r="BB60" s="585"/>
      <c r="BC60" s="585"/>
      <c r="BE60" s="576"/>
      <c r="BF60" s="576"/>
      <c r="BH60" s="585"/>
      <c r="BI60" s="585"/>
      <c r="BJ60" s="585"/>
      <c r="BK60" s="585"/>
      <c r="BL60" s="585"/>
      <c r="BM60" s="585"/>
      <c r="BN60" s="585"/>
      <c r="BP60" s="576"/>
      <c r="BQ60" s="576"/>
      <c r="BS60" s="585"/>
      <c r="BT60" s="585"/>
      <c r="BU60" s="585"/>
      <c r="BV60" s="585"/>
      <c r="BW60" s="585"/>
      <c r="BX60" s="585"/>
      <c r="BY60" s="585"/>
      <c r="CA60" s="576"/>
      <c r="CB60" s="576"/>
      <c r="CD60" s="585"/>
      <c r="CE60" s="585"/>
      <c r="CF60" s="585"/>
      <c r="CG60" s="585"/>
      <c r="CH60" s="585"/>
      <c r="CI60" s="585"/>
      <c r="CJ60" s="585"/>
      <c r="CL60" s="576"/>
      <c r="CM60" s="576"/>
      <c r="CO60" s="585"/>
      <c r="CP60" s="585"/>
      <c r="CQ60" s="585"/>
      <c r="CR60" s="585"/>
      <c r="CS60" s="585"/>
      <c r="CT60" s="585"/>
      <c r="CU60" s="585"/>
      <c r="CW60" s="576"/>
      <c r="CX60" s="576"/>
      <c r="CY60" s="586"/>
      <c r="CZ60" s="585"/>
      <c r="DA60" s="585"/>
      <c r="DB60" s="585"/>
      <c r="DC60" s="585"/>
      <c r="DD60" s="585"/>
      <c r="DE60" s="585"/>
      <c r="DF60" s="585"/>
      <c r="DH60" s="576"/>
      <c r="DI60" s="576"/>
      <c r="DJ60" s="576"/>
    </row>
    <row r="61" spans="3:114" s="12" customFormat="1" x14ac:dyDescent="0.25">
      <c r="C61" s="584"/>
      <c r="D61" s="585"/>
      <c r="E61" s="585"/>
      <c r="F61" s="585"/>
      <c r="G61" s="585"/>
      <c r="H61" s="585"/>
      <c r="I61" s="585"/>
      <c r="J61" s="585"/>
      <c r="L61" s="576"/>
      <c r="M61" s="576"/>
      <c r="N61" s="576"/>
      <c r="P61" s="585"/>
      <c r="Q61" s="585"/>
      <c r="R61" s="585"/>
      <c r="S61" s="585"/>
      <c r="T61" s="585"/>
      <c r="U61" s="585"/>
      <c r="V61" s="585"/>
      <c r="X61" s="576"/>
      <c r="Y61" s="576"/>
      <c r="AA61" s="585"/>
      <c r="AB61" s="585"/>
      <c r="AC61" s="585"/>
      <c r="AD61" s="585"/>
      <c r="AE61" s="585"/>
      <c r="AF61" s="585"/>
      <c r="AG61" s="585"/>
      <c r="AI61" s="576"/>
      <c r="AJ61" s="576"/>
      <c r="AL61" s="585"/>
      <c r="AM61" s="585"/>
      <c r="AN61" s="585"/>
      <c r="AO61" s="585"/>
      <c r="AP61" s="585"/>
      <c r="AQ61" s="585"/>
      <c r="AR61" s="585"/>
      <c r="AT61" s="576"/>
      <c r="AU61" s="576"/>
      <c r="AW61" s="585"/>
      <c r="AX61" s="585"/>
      <c r="AY61" s="585"/>
      <c r="AZ61" s="585"/>
      <c r="BA61" s="585"/>
      <c r="BB61" s="585"/>
      <c r="BC61" s="585"/>
      <c r="BE61" s="576"/>
      <c r="BF61" s="576"/>
      <c r="BH61" s="585"/>
      <c r="BI61" s="585"/>
      <c r="BJ61" s="585"/>
      <c r="BK61" s="585"/>
      <c r="BL61" s="585"/>
      <c r="BM61" s="585"/>
      <c r="BN61" s="585"/>
      <c r="BP61" s="576"/>
      <c r="BQ61" s="576"/>
      <c r="BS61" s="585"/>
      <c r="BT61" s="585"/>
      <c r="BU61" s="585"/>
      <c r="BV61" s="585"/>
      <c r="BW61" s="585"/>
      <c r="BX61" s="585"/>
      <c r="BY61" s="585"/>
      <c r="CA61" s="576"/>
      <c r="CB61" s="576"/>
      <c r="CD61" s="585"/>
      <c r="CE61" s="585"/>
      <c r="CF61" s="585"/>
      <c r="CG61" s="585"/>
      <c r="CH61" s="585"/>
      <c r="CI61" s="585"/>
      <c r="CJ61" s="585"/>
      <c r="CL61" s="576"/>
      <c r="CM61" s="576"/>
      <c r="CO61" s="585"/>
      <c r="CP61" s="585"/>
      <c r="CQ61" s="585"/>
      <c r="CR61" s="585"/>
      <c r="CS61" s="585"/>
      <c r="CT61" s="585"/>
      <c r="CU61" s="585"/>
      <c r="CW61" s="576"/>
      <c r="CX61" s="576"/>
      <c r="CY61" s="586"/>
      <c r="CZ61" s="585"/>
      <c r="DA61" s="585"/>
      <c r="DB61" s="585"/>
      <c r="DC61" s="585"/>
      <c r="DD61" s="585"/>
      <c r="DE61" s="585"/>
      <c r="DF61" s="585"/>
      <c r="DH61" s="576"/>
      <c r="DI61" s="576"/>
      <c r="DJ61" s="576"/>
    </row>
    <row r="62" spans="3:114" s="12" customFormat="1" x14ac:dyDescent="0.25">
      <c r="C62" s="584"/>
      <c r="D62" s="585"/>
      <c r="E62" s="585"/>
      <c r="F62" s="585"/>
      <c r="G62" s="585"/>
      <c r="H62" s="585"/>
      <c r="I62" s="585"/>
      <c r="J62" s="585"/>
      <c r="L62" s="576"/>
      <c r="M62" s="576"/>
      <c r="N62" s="576"/>
      <c r="P62" s="585"/>
      <c r="Q62" s="585"/>
      <c r="R62" s="585"/>
      <c r="S62" s="585"/>
      <c r="T62" s="585"/>
      <c r="U62" s="585"/>
      <c r="V62" s="585"/>
      <c r="X62" s="576"/>
      <c r="Y62" s="576"/>
      <c r="AA62" s="585"/>
      <c r="AB62" s="585"/>
      <c r="AC62" s="585"/>
      <c r="AD62" s="585"/>
      <c r="AE62" s="585"/>
      <c r="AF62" s="585"/>
      <c r="AG62" s="585"/>
      <c r="AI62" s="576"/>
      <c r="AJ62" s="576"/>
      <c r="AL62" s="585"/>
      <c r="AM62" s="585"/>
      <c r="AN62" s="585"/>
      <c r="AO62" s="585"/>
      <c r="AP62" s="585"/>
      <c r="AQ62" s="585"/>
      <c r="AR62" s="585"/>
      <c r="AT62" s="576"/>
      <c r="AU62" s="576"/>
      <c r="AW62" s="585"/>
      <c r="AX62" s="585"/>
      <c r="AY62" s="585"/>
      <c r="AZ62" s="585"/>
      <c r="BA62" s="585"/>
      <c r="BB62" s="585"/>
      <c r="BC62" s="585"/>
      <c r="BE62" s="576"/>
      <c r="BF62" s="576"/>
      <c r="BH62" s="585"/>
      <c r="BI62" s="585"/>
      <c r="BJ62" s="585"/>
      <c r="BK62" s="585"/>
      <c r="BL62" s="585"/>
      <c r="BM62" s="585"/>
      <c r="BN62" s="585"/>
      <c r="BP62" s="576"/>
      <c r="BQ62" s="576"/>
      <c r="BS62" s="585"/>
      <c r="BT62" s="585"/>
      <c r="BU62" s="585"/>
      <c r="BV62" s="585"/>
      <c r="BW62" s="585"/>
      <c r="BX62" s="585"/>
      <c r="BY62" s="585"/>
      <c r="CA62" s="576"/>
      <c r="CB62" s="576"/>
      <c r="CD62" s="585"/>
      <c r="CE62" s="585"/>
      <c r="CF62" s="585"/>
      <c r="CG62" s="585"/>
      <c r="CH62" s="585"/>
      <c r="CI62" s="585"/>
      <c r="CJ62" s="585"/>
      <c r="CL62" s="576"/>
      <c r="CM62" s="576"/>
      <c r="CO62" s="585"/>
      <c r="CP62" s="585"/>
      <c r="CQ62" s="585"/>
      <c r="CR62" s="585"/>
      <c r="CS62" s="585"/>
      <c r="CT62" s="585"/>
      <c r="CU62" s="585"/>
      <c r="CW62" s="576"/>
      <c r="CX62" s="576"/>
      <c r="CY62" s="586"/>
      <c r="CZ62" s="585"/>
      <c r="DA62" s="585"/>
      <c r="DB62" s="585"/>
      <c r="DC62" s="585"/>
      <c r="DD62" s="585"/>
      <c r="DE62" s="585"/>
      <c r="DF62" s="585"/>
      <c r="DH62" s="576"/>
      <c r="DI62" s="576"/>
      <c r="DJ62" s="576"/>
    </row>
    <row r="63" spans="3:114" s="12" customFormat="1" x14ac:dyDescent="0.25">
      <c r="C63" s="584"/>
      <c r="D63" s="585"/>
      <c r="E63" s="585"/>
      <c r="F63" s="585"/>
      <c r="G63" s="585"/>
      <c r="H63" s="585"/>
      <c r="I63" s="585"/>
      <c r="J63" s="585"/>
      <c r="L63" s="576"/>
      <c r="M63" s="576"/>
      <c r="N63" s="576"/>
      <c r="P63" s="585"/>
      <c r="Q63" s="585"/>
      <c r="R63" s="585"/>
      <c r="S63" s="585"/>
      <c r="T63" s="585"/>
      <c r="U63" s="585"/>
      <c r="V63" s="585"/>
      <c r="X63" s="576"/>
      <c r="Y63" s="576"/>
      <c r="AA63" s="585"/>
      <c r="AB63" s="585"/>
      <c r="AC63" s="585"/>
      <c r="AD63" s="585"/>
      <c r="AE63" s="585"/>
      <c r="AF63" s="585"/>
      <c r="AG63" s="585"/>
      <c r="AI63" s="576"/>
      <c r="AJ63" s="576"/>
      <c r="AL63" s="585"/>
      <c r="AM63" s="585"/>
      <c r="AN63" s="585"/>
      <c r="AO63" s="585"/>
      <c r="AP63" s="585"/>
      <c r="AQ63" s="585"/>
      <c r="AR63" s="585"/>
      <c r="AT63" s="576"/>
      <c r="AU63" s="576"/>
      <c r="AW63" s="585"/>
      <c r="AX63" s="585"/>
      <c r="AY63" s="585"/>
      <c r="AZ63" s="585"/>
      <c r="BA63" s="585"/>
      <c r="BB63" s="585"/>
      <c r="BC63" s="585"/>
      <c r="BE63" s="576"/>
      <c r="BF63" s="576"/>
      <c r="BH63" s="585"/>
      <c r="BI63" s="585"/>
      <c r="BJ63" s="585"/>
      <c r="BK63" s="585"/>
      <c r="BL63" s="585"/>
      <c r="BM63" s="585"/>
      <c r="BN63" s="585"/>
      <c r="BP63" s="576"/>
      <c r="BQ63" s="576"/>
      <c r="BS63" s="585"/>
      <c r="BT63" s="585"/>
      <c r="BU63" s="585"/>
      <c r="BV63" s="585"/>
      <c r="BW63" s="585"/>
      <c r="BX63" s="585"/>
      <c r="BY63" s="585"/>
      <c r="CA63" s="576"/>
      <c r="CB63" s="576"/>
      <c r="CD63" s="585"/>
      <c r="CE63" s="585"/>
      <c r="CF63" s="585"/>
      <c r="CG63" s="585"/>
      <c r="CH63" s="585"/>
      <c r="CI63" s="585"/>
      <c r="CJ63" s="585"/>
      <c r="CL63" s="576"/>
      <c r="CM63" s="576"/>
      <c r="CO63" s="585"/>
      <c r="CP63" s="585"/>
      <c r="CQ63" s="585"/>
      <c r="CR63" s="585"/>
      <c r="CS63" s="585"/>
      <c r="CT63" s="585"/>
      <c r="CU63" s="585"/>
      <c r="CW63" s="576"/>
      <c r="CX63" s="576"/>
      <c r="CY63" s="586"/>
      <c r="CZ63" s="585"/>
      <c r="DA63" s="585"/>
      <c r="DB63" s="585"/>
      <c r="DC63" s="585"/>
      <c r="DD63" s="585"/>
      <c r="DE63" s="585"/>
      <c r="DF63" s="585"/>
      <c r="DH63" s="576"/>
      <c r="DI63" s="576"/>
      <c r="DJ63" s="576"/>
    </row>
    <row r="64" spans="3:114" s="12" customFormat="1" x14ac:dyDescent="0.25">
      <c r="C64" s="584"/>
      <c r="D64" s="585"/>
      <c r="E64" s="585"/>
      <c r="F64" s="585"/>
      <c r="G64" s="585"/>
      <c r="H64" s="585"/>
      <c r="I64" s="585"/>
      <c r="J64" s="585"/>
      <c r="L64" s="576"/>
      <c r="M64" s="576"/>
      <c r="N64" s="576"/>
      <c r="P64" s="585"/>
      <c r="Q64" s="585"/>
      <c r="R64" s="585"/>
      <c r="S64" s="585"/>
      <c r="T64" s="585"/>
      <c r="U64" s="585"/>
      <c r="V64" s="585"/>
      <c r="X64" s="576"/>
      <c r="Y64" s="576"/>
      <c r="AA64" s="585"/>
      <c r="AB64" s="585"/>
      <c r="AC64" s="585"/>
      <c r="AD64" s="585"/>
      <c r="AE64" s="585"/>
      <c r="AF64" s="585"/>
      <c r="AG64" s="585"/>
      <c r="AI64" s="576"/>
      <c r="AJ64" s="576"/>
      <c r="AL64" s="585"/>
      <c r="AM64" s="585"/>
      <c r="AN64" s="585"/>
      <c r="AO64" s="585"/>
      <c r="AP64" s="585"/>
      <c r="AQ64" s="585"/>
      <c r="AR64" s="585"/>
      <c r="AT64" s="576"/>
      <c r="AU64" s="576"/>
      <c r="AW64" s="585"/>
      <c r="AX64" s="585"/>
      <c r="AY64" s="585"/>
      <c r="AZ64" s="585"/>
      <c r="BA64" s="585"/>
      <c r="BB64" s="585"/>
      <c r="BC64" s="585"/>
      <c r="BE64" s="576"/>
      <c r="BF64" s="576"/>
      <c r="BH64" s="585"/>
      <c r="BI64" s="585"/>
      <c r="BJ64" s="585"/>
      <c r="BK64" s="585"/>
      <c r="BL64" s="585"/>
      <c r="BM64" s="585"/>
      <c r="BN64" s="585"/>
      <c r="BP64" s="576"/>
      <c r="BQ64" s="576"/>
      <c r="BS64" s="585"/>
      <c r="BT64" s="585"/>
      <c r="BU64" s="585"/>
      <c r="BV64" s="585"/>
      <c r="BW64" s="585"/>
      <c r="BX64" s="585"/>
      <c r="BY64" s="585"/>
      <c r="CA64" s="576"/>
      <c r="CB64" s="576"/>
      <c r="CD64" s="585"/>
      <c r="CE64" s="585"/>
      <c r="CF64" s="585"/>
      <c r="CG64" s="585"/>
      <c r="CH64" s="585"/>
      <c r="CI64" s="585"/>
      <c r="CJ64" s="585"/>
      <c r="CL64" s="576"/>
      <c r="CM64" s="576"/>
      <c r="CO64" s="585"/>
      <c r="CP64" s="585"/>
      <c r="CQ64" s="585"/>
      <c r="CR64" s="585"/>
      <c r="CS64" s="585"/>
      <c r="CT64" s="585"/>
      <c r="CU64" s="585"/>
      <c r="CW64" s="576"/>
      <c r="CX64" s="576"/>
      <c r="CY64" s="586"/>
      <c r="CZ64" s="585"/>
      <c r="DA64" s="585"/>
      <c r="DB64" s="585"/>
      <c r="DC64" s="585"/>
      <c r="DD64" s="585"/>
      <c r="DE64" s="585"/>
      <c r="DF64" s="585"/>
      <c r="DH64" s="576"/>
      <c r="DI64" s="576"/>
      <c r="DJ64" s="576"/>
    </row>
    <row r="65" spans="3:114" s="12" customFormat="1" x14ac:dyDescent="0.25">
      <c r="C65" s="584"/>
      <c r="D65" s="585"/>
      <c r="E65" s="585"/>
      <c r="F65" s="585"/>
      <c r="G65" s="585"/>
      <c r="H65" s="585"/>
      <c r="I65" s="585"/>
      <c r="J65" s="585"/>
      <c r="L65" s="576"/>
      <c r="M65" s="576"/>
      <c r="N65" s="576"/>
      <c r="P65" s="585"/>
      <c r="Q65" s="585"/>
      <c r="R65" s="585"/>
      <c r="S65" s="585"/>
      <c r="T65" s="585"/>
      <c r="U65" s="585"/>
      <c r="V65" s="585"/>
      <c r="X65" s="576"/>
      <c r="Y65" s="576"/>
      <c r="AA65" s="585"/>
      <c r="AB65" s="585"/>
      <c r="AC65" s="585"/>
      <c r="AD65" s="585"/>
      <c r="AE65" s="585"/>
      <c r="AF65" s="585"/>
      <c r="AG65" s="585"/>
      <c r="AI65" s="576"/>
      <c r="AJ65" s="576"/>
      <c r="AL65" s="585"/>
      <c r="AM65" s="585"/>
      <c r="AN65" s="585"/>
      <c r="AO65" s="585"/>
      <c r="AP65" s="585"/>
      <c r="AQ65" s="585"/>
      <c r="AR65" s="585"/>
      <c r="AT65" s="576"/>
      <c r="AU65" s="576"/>
      <c r="AW65" s="585"/>
      <c r="AX65" s="585"/>
      <c r="AY65" s="585"/>
      <c r="AZ65" s="585"/>
      <c r="BA65" s="585"/>
      <c r="BB65" s="585"/>
      <c r="BC65" s="585"/>
      <c r="BE65" s="576"/>
      <c r="BF65" s="576"/>
      <c r="BH65" s="585"/>
      <c r="BI65" s="585"/>
      <c r="BJ65" s="585"/>
      <c r="BK65" s="585"/>
      <c r="BL65" s="585"/>
      <c r="BM65" s="585"/>
      <c r="BN65" s="585"/>
      <c r="BP65" s="576"/>
      <c r="BQ65" s="576"/>
      <c r="BS65" s="585"/>
      <c r="BT65" s="585"/>
      <c r="BU65" s="585"/>
      <c r="BV65" s="585"/>
      <c r="BW65" s="585"/>
      <c r="BX65" s="585"/>
      <c r="BY65" s="585"/>
      <c r="CA65" s="576"/>
      <c r="CB65" s="576"/>
      <c r="CD65" s="585"/>
      <c r="CE65" s="585"/>
      <c r="CF65" s="585"/>
      <c r="CG65" s="585"/>
      <c r="CH65" s="585"/>
      <c r="CI65" s="585"/>
      <c r="CJ65" s="585"/>
      <c r="CL65" s="576"/>
      <c r="CM65" s="576"/>
      <c r="CO65" s="585"/>
      <c r="CP65" s="585"/>
      <c r="CQ65" s="585"/>
      <c r="CR65" s="585"/>
      <c r="CS65" s="585"/>
      <c r="CT65" s="585"/>
      <c r="CU65" s="585"/>
      <c r="CW65" s="576"/>
      <c r="CX65" s="576"/>
      <c r="CY65" s="586"/>
      <c r="CZ65" s="585"/>
      <c r="DA65" s="585"/>
      <c r="DB65" s="585"/>
      <c r="DC65" s="585"/>
      <c r="DD65" s="585"/>
      <c r="DE65" s="585"/>
      <c r="DF65" s="585"/>
      <c r="DH65" s="576"/>
      <c r="DI65" s="576"/>
      <c r="DJ65" s="576"/>
    </row>
    <row r="66" spans="3:114" s="12" customFormat="1" x14ac:dyDescent="0.25">
      <c r="C66" s="584"/>
      <c r="D66" s="585"/>
      <c r="E66" s="585"/>
      <c r="F66" s="585"/>
      <c r="G66" s="585"/>
      <c r="H66" s="585"/>
      <c r="I66" s="585"/>
      <c r="J66" s="585"/>
      <c r="L66" s="576"/>
      <c r="M66" s="576"/>
      <c r="N66" s="576"/>
      <c r="P66" s="585"/>
      <c r="Q66" s="585"/>
      <c r="R66" s="585"/>
      <c r="S66" s="585"/>
      <c r="T66" s="585"/>
      <c r="U66" s="585"/>
      <c r="V66" s="585"/>
      <c r="X66" s="576"/>
      <c r="Y66" s="576"/>
      <c r="AA66" s="585"/>
      <c r="AB66" s="585"/>
      <c r="AC66" s="585"/>
      <c r="AD66" s="585"/>
      <c r="AE66" s="585"/>
      <c r="AF66" s="585"/>
      <c r="AG66" s="585"/>
      <c r="AI66" s="576"/>
      <c r="AJ66" s="576"/>
      <c r="AL66" s="585"/>
      <c r="AM66" s="585"/>
      <c r="AN66" s="585"/>
      <c r="AO66" s="585"/>
      <c r="AP66" s="585"/>
      <c r="AQ66" s="585"/>
      <c r="AR66" s="585"/>
      <c r="AT66" s="576"/>
      <c r="AU66" s="576"/>
      <c r="AW66" s="585"/>
      <c r="AX66" s="585"/>
      <c r="AY66" s="585"/>
      <c r="AZ66" s="585"/>
      <c r="BA66" s="585"/>
      <c r="BB66" s="585"/>
      <c r="BC66" s="585"/>
      <c r="BE66" s="576"/>
      <c r="BF66" s="576"/>
      <c r="BH66" s="585"/>
      <c r="BI66" s="585"/>
      <c r="BJ66" s="585"/>
      <c r="BK66" s="585"/>
      <c r="BL66" s="585"/>
      <c r="BM66" s="585"/>
      <c r="BN66" s="585"/>
      <c r="BP66" s="576"/>
      <c r="BQ66" s="576"/>
      <c r="BS66" s="585"/>
      <c r="BT66" s="585"/>
      <c r="BU66" s="585"/>
      <c r="BV66" s="585"/>
      <c r="BW66" s="585"/>
      <c r="BX66" s="585"/>
      <c r="BY66" s="585"/>
      <c r="CA66" s="576"/>
      <c r="CB66" s="576"/>
      <c r="CD66" s="585"/>
      <c r="CE66" s="585"/>
      <c r="CF66" s="585"/>
      <c r="CG66" s="585"/>
      <c r="CH66" s="585"/>
      <c r="CI66" s="585"/>
      <c r="CJ66" s="585"/>
      <c r="CL66" s="576"/>
      <c r="CM66" s="576"/>
      <c r="CO66" s="585"/>
      <c r="CP66" s="585"/>
      <c r="CQ66" s="585"/>
      <c r="CR66" s="585"/>
      <c r="CS66" s="585"/>
      <c r="CT66" s="585"/>
      <c r="CU66" s="585"/>
      <c r="CW66" s="576"/>
      <c r="CX66" s="576"/>
      <c r="CY66" s="586"/>
      <c r="CZ66" s="585"/>
      <c r="DA66" s="585"/>
      <c r="DB66" s="585"/>
      <c r="DC66" s="585"/>
      <c r="DD66" s="585"/>
      <c r="DE66" s="585"/>
      <c r="DF66" s="585"/>
      <c r="DH66" s="576"/>
      <c r="DI66" s="576"/>
      <c r="DJ66" s="576"/>
    </row>
    <row r="67" spans="3:114" s="12" customFormat="1" x14ac:dyDescent="0.25">
      <c r="C67" s="584"/>
      <c r="D67" s="585"/>
      <c r="E67" s="585"/>
      <c r="F67" s="585"/>
      <c r="G67" s="585"/>
      <c r="H67" s="585"/>
      <c r="I67" s="585"/>
      <c r="J67" s="585"/>
      <c r="L67" s="576"/>
      <c r="M67" s="576"/>
      <c r="N67" s="576"/>
      <c r="P67" s="585"/>
      <c r="Q67" s="585"/>
      <c r="R67" s="585"/>
      <c r="S67" s="585"/>
      <c r="T67" s="585"/>
      <c r="U67" s="585"/>
      <c r="V67" s="585"/>
      <c r="X67" s="576"/>
      <c r="Y67" s="576"/>
      <c r="AA67" s="585"/>
      <c r="AB67" s="585"/>
      <c r="AC67" s="585"/>
      <c r="AD67" s="585"/>
      <c r="AE67" s="585"/>
      <c r="AF67" s="585"/>
      <c r="AG67" s="585"/>
      <c r="AI67" s="576"/>
      <c r="AJ67" s="576"/>
      <c r="AL67" s="585"/>
      <c r="AM67" s="585"/>
      <c r="AN67" s="585"/>
      <c r="AO67" s="585"/>
      <c r="AP67" s="585"/>
      <c r="AQ67" s="585"/>
      <c r="AR67" s="585"/>
      <c r="AT67" s="576"/>
      <c r="AU67" s="576"/>
      <c r="AW67" s="585"/>
      <c r="AX67" s="585"/>
      <c r="AY67" s="585"/>
      <c r="AZ67" s="585"/>
      <c r="BA67" s="585"/>
      <c r="BB67" s="585"/>
      <c r="BC67" s="585"/>
      <c r="BE67" s="576"/>
      <c r="BF67" s="576"/>
      <c r="BH67" s="585"/>
      <c r="BI67" s="585"/>
      <c r="BJ67" s="585"/>
      <c r="BK67" s="585"/>
      <c r="BL67" s="585"/>
      <c r="BM67" s="585"/>
      <c r="BN67" s="585"/>
      <c r="BP67" s="576"/>
      <c r="BQ67" s="576"/>
      <c r="BS67" s="585"/>
      <c r="BT67" s="585"/>
      <c r="BU67" s="585"/>
      <c r="BV67" s="585"/>
      <c r="BW67" s="585"/>
      <c r="BX67" s="585"/>
      <c r="BY67" s="585"/>
      <c r="CA67" s="576"/>
      <c r="CB67" s="576"/>
      <c r="CD67" s="585"/>
      <c r="CE67" s="585"/>
      <c r="CF67" s="585"/>
      <c r="CG67" s="585"/>
      <c r="CH67" s="585"/>
      <c r="CI67" s="585"/>
      <c r="CJ67" s="585"/>
      <c r="CL67" s="576"/>
      <c r="CM67" s="576"/>
      <c r="CO67" s="585"/>
      <c r="CP67" s="585"/>
      <c r="CQ67" s="585"/>
      <c r="CR67" s="585"/>
      <c r="CS67" s="585"/>
      <c r="CT67" s="585"/>
      <c r="CU67" s="585"/>
      <c r="CW67" s="576"/>
      <c r="CX67" s="576"/>
      <c r="CY67" s="586"/>
      <c r="CZ67" s="585"/>
      <c r="DA67" s="585"/>
      <c r="DB67" s="585"/>
      <c r="DC67" s="585"/>
      <c r="DD67" s="585"/>
      <c r="DE67" s="585"/>
      <c r="DF67" s="585"/>
      <c r="DH67" s="576"/>
      <c r="DI67" s="576"/>
      <c r="DJ67" s="576"/>
    </row>
    <row r="68" spans="3:114" s="12" customFormat="1" x14ac:dyDescent="0.25">
      <c r="C68" s="584"/>
      <c r="D68" s="585"/>
      <c r="E68" s="585"/>
      <c r="F68" s="585"/>
      <c r="G68" s="585"/>
      <c r="H68" s="585"/>
      <c r="I68" s="585"/>
      <c r="J68" s="585"/>
      <c r="L68" s="576"/>
      <c r="M68" s="576"/>
      <c r="N68" s="576"/>
      <c r="P68" s="585"/>
      <c r="Q68" s="585"/>
      <c r="R68" s="585"/>
      <c r="S68" s="585"/>
      <c r="T68" s="585"/>
      <c r="U68" s="585"/>
      <c r="V68" s="585"/>
      <c r="X68" s="576"/>
      <c r="Y68" s="576"/>
      <c r="AA68" s="585"/>
      <c r="AB68" s="585"/>
      <c r="AC68" s="585"/>
      <c r="AD68" s="585"/>
      <c r="AE68" s="585"/>
      <c r="AF68" s="585"/>
      <c r="AG68" s="585"/>
      <c r="AI68" s="576"/>
      <c r="AJ68" s="576"/>
      <c r="AL68" s="585"/>
      <c r="AM68" s="585"/>
      <c r="AN68" s="585"/>
      <c r="AO68" s="585"/>
      <c r="AP68" s="585"/>
      <c r="AQ68" s="585"/>
      <c r="AR68" s="585"/>
      <c r="AT68" s="576"/>
      <c r="AU68" s="576"/>
      <c r="AW68" s="585"/>
      <c r="AX68" s="585"/>
      <c r="AY68" s="585"/>
      <c r="AZ68" s="585"/>
      <c r="BA68" s="585"/>
      <c r="BB68" s="585"/>
      <c r="BC68" s="585"/>
      <c r="BE68" s="576"/>
      <c r="BF68" s="576"/>
      <c r="BH68" s="585"/>
      <c r="BI68" s="585"/>
      <c r="BJ68" s="585"/>
      <c r="BK68" s="585"/>
      <c r="BL68" s="585"/>
      <c r="BM68" s="585"/>
      <c r="BN68" s="585"/>
      <c r="BP68" s="576"/>
      <c r="BQ68" s="576"/>
      <c r="BS68" s="585"/>
      <c r="BT68" s="585"/>
      <c r="BU68" s="585"/>
      <c r="BV68" s="585"/>
      <c r="BW68" s="585"/>
      <c r="BX68" s="585"/>
      <c r="BY68" s="585"/>
      <c r="CA68" s="576"/>
      <c r="CB68" s="576"/>
      <c r="CD68" s="585"/>
      <c r="CE68" s="585"/>
      <c r="CF68" s="585"/>
      <c r="CG68" s="585"/>
      <c r="CH68" s="585"/>
      <c r="CI68" s="585"/>
      <c r="CJ68" s="585"/>
      <c r="CL68" s="576"/>
      <c r="CM68" s="576"/>
      <c r="CO68" s="585"/>
      <c r="CP68" s="585"/>
      <c r="CQ68" s="585"/>
      <c r="CR68" s="585"/>
      <c r="CS68" s="585"/>
      <c r="CT68" s="585"/>
      <c r="CU68" s="585"/>
      <c r="CW68" s="576"/>
      <c r="CX68" s="576"/>
      <c r="CY68" s="586"/>
      <c r="CZ68" s="585"/>
      <c r="DA68" s="585"/>
      <c r="DB68" s="585"/>
      <c r="DC68" s="585"/>
      <c r="DD68" s="585"/>
      <c r="DE68" s="585"/>
      <c r="DF68" s="585"/>
      <c r="DH68" s="576"/>
      <c r="DI68" s="576"/>
      <c r="DJ68" s="576"/>
    </row>
    <row r="69" spans="3:114" s="12" customFormat="1" x14ac:dyDescent="0.25">
      <c r="C69" s="584"/>
      <c r="D69" s="585"/>
      <c r="E69" s="585"/>
      <c r="F69" s="585"/>
      <c r="G69" s="585"/>
      <c r="H69" s="585"/>
      <c r="I69" s="585"/>
      <c r="J69" s="585"/>
      <c r="L69" s="576"/>
      <c r="M69" s="576"/>
      <c r="N69" s="576"/>
      <c r="P69" s="585"/>
      <c r="Q69" s="585"/>
      <c r="R69" s="585"/>
      <c r="S69" s="585"/>
      <c r="T69" s="585"/>
      <c r="U69" s="585"/>
      <c r="V69" s="585"/>
      <c r="X69" s="576"/>
      <c r="Y69" s="576"/>
      <c r="AA69" s="585"/>
      <c r="AB69" s="585"/>
      <c r="AC69" s="585"/>
      <c r="AD69" s="585"/>
      <c r="AE69" s="585"/>
      <c r="AF69" s="585"/>
      <c r="AG69" s="585"/>
      <c r="AI69" s="576"/>
      <c r="AJ69" s="576"/>
      <c r="AL69" s="585"/>
      <c r="AM69" s="585"/>
      <c r="AN69" s="585"/>
      <c r="AO69" s="585"/>
      <c r="AP69" s="585"/>
      <c r="AQ69" s="585"/>
      <c r="AR69" s="585"/>
      <c r="AT69" s="576"/>
      <c r="AU69" s="576"/>
      <c r="AW69" s="585"/>
      <c r="AX69" s="585"/>
      <c r="AY69" s="585"/>
      <c r="AZ69" s="585"/>
      <c r="BA69" s="585"/>
      <c r="BB69" s="585"/>
      <c r="BC69" s="585"/>
      <c r="BE69" s="576"/>
      <c r="BF69" s="576"/>
      <c r="BH69" s="585"/>
      <c r="BI69" s="585"/>
      <c r="BJ69" s="585"/>
      <c r="BK69" s="585"/>
      <c r="BL69" s="585"/>
      <c r="BM69" s="585"/>
      <c r="BN69" s="585"/>
      <c r="BP69" s="576"/>
      <c r="BQ69" s="576"/>
      <c r="BS69" s="585"/>
      <c r="BT69" s="585"/>
      <c r="BU69" s="585"/>
      <c r="BV69" s="585"/>
      <c r="BW69" s="585"/>
      <c r="BX69" s="585"/>
      <c r="BY69" s="585"/>
      <c r="CA69" s="576"/>
      <c r="CB69" s="576"/>
      <c r="CD69" s="585"/>
      <c r="CE69" s="585"/>
      <c r="CF69" s="585"/>
      <c r="CG69" s="585"/>
      <c r="CH69" s="585"/>
      <c r="CI69" s="585"/>
      <c r="CJ69" s="585"/>
      <c r="CL69" s="576"/>
      <c r="CM69" s="576"/>
      <c r="CO69" s="585"/>
      <c r="CP69" s="585"/>
      <c r="CQ69" s="585"/>
      <c r="CR69" s="585"/>
      <c r="CS69" s="585"/>
      <c r="CT69" s="585"/>
      <c r="CU69" s="585"/>
      <c r="CW69" s="576"/>
      <c r="CX69" s="576"/>
      <c r="CY69" s="586"/>
      <c r="CZ69" s="585"/>
      <c r="DA69" s="585"/>
      <c r="DB69" s="585"/>
      <c r="DC69" s="585"/>
      <c r="DD69" s="585"/>
      <c r="DE69" s="585"/>
      <c r="DF69" s="585"/>
      <c r="DH69" s="576"/>
      <c r="DI69" s="576"/>
      <c r="DJ69" s="576"/>
    </row>
    <row r="70" spans="3:114" s="12" customFormat="1" x14ac:dyDescent="0.25">
      <c r="C70" s="584"/>
      <c r="D70" s="585"/>
      <c r="E70" s="585"/>
      <c r="F70" s="585"/>
      <c r="G70" s="585"/>
      <c r="H70" s="585"/>
      <c r="I70" s="585"/>
      <c r="J70" s="585"/>
      <c r="L70" s="576"/>
      <c r="M70" s="576"/>
      <c r="N70" s="576"/>
      <c r="P70" s="585"/>
      <c r="Q70" s="585"/>
      <c r="R70" s="585"/>
      <c r="S70" s="585"/>
      <c r="T70" s="585"/>
      <c r="U70" s="585"/>
      <c r="V70" s="585"/>
      <c r="X70" s="576"/>
      <c r="Y70" s="576"/>
      <c r="AA70" s="585"/>
      <c r="AB70" s="585"/>
      <c r="AC70" s="585"/>
      <c r="AD70" s="585"/>
      <c r="AE70" s="585"/>
      <c r="AF70" s="585"/>
      <c r="AG70" s="585"/>
      <c r="AI70" s="576"/>
      <c r="AJ70" s="576"/>
      <c r="AL70" s="585"/>
      <c r="AM70" s="585"/>
      <c r="AN70" s="585"/>
      <c r="AO70" s="585"/>
      <c r="AP70" s="585"/>
      <c r="AQ70" s="585"/>
      <c r="AR70" s="585"/>
      <c r="AT70" s="576"/>
      <c r="AU70" s="576"/>
      <c r="AW70" s="585"/>
      <c r="AX70" s="585"/>
      <c r="AY70" s="585"/>
      <c r="AZ70" s="585"/>
      <c r="BA70" s="585"/>
      <c r="BB70" s="585"/>
      <c r="BC70" s="585"/>
      <c r="BE70" s="576"/>
      <c r="BF70" s="576"/>
      <c r="BH70" s="585"/>
      <c r="BI70" s="585"/>
      <c r="BJ70" s="585"/>
      <c r="BK70" s="585"/>
      <c r="BL70" s="585"/>
      <c r="BM70" s="585"/>
      <c r="BN70" s="585"/>
      <c r="BP70" s="576"/>
      <c r="BQ70" s="576"/>
      <c r="BS70" s="585"/>
      <c r="BT70" s="585"/>
      <c r="BU70" s="585"/>
      <c r="BV70" s="585"/>
      <c r="BW70" s="585"/>
      <c r="BX70" s="585"/>
      <c r="BY70" s="585"/>
      <c r="CA70" s="576"/>
      <c r="CB70" s="576"/>
      <c r="CD70" s="585"/>
      <c r="CE70" s="585"/>
      <c r="CF70" s="585"/>
      <c r="CG70" s="585"/>
      <c r="CH70" s="585"/>
      <c r="CI70" s="585"/>
      <c r="CJ70" s="585"/>
      <c r="CL70" s="576"/>
      <c r="CM70" s="576"/>
      <c r="CO70" s="585"/>
      <c r="CP70" s="585"/>
      <c r="CQ70" s="585"/>
      <c r="CR70" s="585"/>
      <c r="CS70" s="585"/>
      <c r="CT70" s="585"/>
      <c r="CU70" s="585"/>
      <c r="CW70" s="576"/>
      <c r="CX70" s="576"/>
      <c r="CY70" s="586"/>
      <c r="CZ70" s="585"/>
      <c r="DA70" s="585"/>
      <c r="DB70" s="585"/>
      <c r="DC70" s="585"/>
      <c r="DD70" s="585"/>
      <c r="DE70" s="585"/>
      <c r="DF70" s="585"/>
      <c r="DH70" s="576"/>
      <c r="DI70" s="576"/>
      <c r="DJ70" s="576"/>
    </row>
    <row r="71" spans="3:114" s="12" customFormat="1" x14ac:dyDescent="0.25">
      <c r="C71" s="584"/>
      <c r="D71" s="585"/>
      <c r="E71" s="585"/>
      <c r="F71" s="585"/>
      <c r="G71" s="585"/>
      <c r="H71" s="585"/>
      <c r="I71" s="585"/>
      <c r="J71" s="585"/>
      <c r="L71" s="576"/>
      <c r="M71" s="576"/>
      <c r="N71" s="576"/>
      <c r="P71" s="585"/>
      <c r="Q71" s="585"/>
      <c r="R71" s="585"/>
      <c r="S71" s="585"/>
      <c r="T71" s="585"/>
      <c r="U71" s="585"/>
      <c r="V71" s="585"/>
      <c r="X71" s="576"/>
      <c r="Y71" s="576"/>
      <c r="AA71" s="585"/>
      <c r="AB71" s="585"/>
      <c r="AC71" s="585"/>
      <c r="AD71" s="585"/>
      <c r="AE71" s="585"/>
      <c r="AF71" s="585"/>
      <c r="AG71" s="585"/>
      <c r="AI71" s="576"/>
      <c r="AJ71" s="576"/>
      <c r="AL71" s="585"/>
      <c r="AM71" s="585"/>
      <c r="AN71" s="585"/>
      <c r="AO71" s="585"/>
      <c r="AP71" s="585"/>
      <c r="AQ71" s="585"/>
      <c r="AR71" s="585"/>
      <c r="AT71" s="576"/>
      <c r="AU71" s="576"/>
      <c r="AW71" s="585"/>
      <c r="AX71" s="585"/>
      <c r="AY71" s="585"/>
      <c r="AZ71" s="585"/>
      <c r="BA71" s="585"/>
      <c r="BB71" s="585"/>
      <c r="BC71" s="585"/>
      <c r="BE71" s="576"/>
      <c r="BF71" s="576"/>
      <c r="BH71" s="585"/>
      <c r="BI71" s="585"/>
      <c r="BJ71" s="585"/>
      <c r="BK71" s="585"/>
      <c r="BL71" s="585"/>
      <c r="BM71" s="585"/>
      <c r="BN71" s="585"/>
      <c r="BP71" s="576"/>
      <c r="BQ71" s="576"/>
      <c r="BS71" s="585"/>
      <c r="BT71" s="585"/>
      <c r="BU71" s="585"/>
      <c r="BV71" s="585"/>
      <c r="BW71" s="585"/>
      <c r="BX71" s="585"/>
      <c r="BY71" s="585"/>
      <c r="CA71" s="576"/>
      <c r="CB71" s="576"/>
      <c r="CD71" s="585"/>
      <c r="CE71" s="585"/>
      <c r="CF71" s="585"/>
      <c r="CG71" s="585"/>
      <c r="CH71" s="585"/>
      <c r="CI71" s="585"/>
      <c r="CJ71" s="585"/>
      <c r="CL71" s="576"/>
      <c r="CM71" s="576"/>
      <c r="CO71" s="585"/>
      <c r="CP71" s="585"/>
      <c r="CQ71" s="585"/>
      <c r="CR71" s="585"/>
      <c r="CS71" s="585"/>
      <c r="CT71" s="585"/>
      <c r="CU71" s="585"/>
      <c r="CW71" s="576"/>
      <c r="CX71" s="576"/>
      <c r="CY71" s="586"/>
      <c r="CZ71" s="585"/>
      <c r="DA71" s="585"/>
      <c r="DB71" s="585"/>
      <c r="DC71" s="585"/>
      <c r="DD71" s="585"/>
      <c r="DE71" s="585"/>
      <c r="DF71" s="585"/>
      <c r="DH71" s="576"/>
      <c r="DI71" s="576"/>
      <c r="DJ71" s="576"/>
    </row>
    <row r="72" spans="3:114" s="12" customFormat="1" x14ac:dyDescent="0.25">
      <c r="C72" s="584"/>
      <c r="D72" s="585"/>
      <c r="E72" s="585"/>
      <c r="F72" s="585"/>
      <c r="G72" s="585"/>
      <c r="H72" s="585"/>
      <c r="I72" s="585"/>
      <c r="J72" s="585"/>
      <c r="L72" s="576"/>
      <c r="M72" s="576"/>
      <c r="N72" s="576"/>
      <c r="P72" s="585"/>
      <c r="Q72" s="585"/>
      <c r="R72" s="585"/>
      <c r="S72" s="585"/>
      <c r="T72" s="585"/>
      <c r="U72" s="585"/>
      <c r="V72" s="585"/>
      <c r="X72" s="576"/>
      <c r="Y72" s="576"/>
      <c r="AA72" s="585"/>
      <c r="AB72" s="585"/>
      <c r="AC72" s="585"/>
      <c r="AD72" s="585"/>
      <c r="AE72" s="585"/>
      <c r="AF72" s="585"/>
      <c r="AG72" s="585"/>
      <c r="AI72" s="576"/>
      <c r="AJ72" s="576"/>
      <c r="AL72" s="585"/>
      <c r="AM72" s="585"/>
      <c r="AN72" s="585"/>
      <c r="AO72" s="585"/>
      <c r="AP72" s="585"/>
      <c r="AQ72" s="585"/>
      <c r="AR72" s="585"/>
      <c r="AT72" s="576"/>
      <c r="AU72" s="576"/>
      <c r="AW72" s="585"/>
      <c r="AX72" s="585"/>
      <c r="AY72" s="585"/>
      <c r="AZ72" s="585"/>
      <c r="BA72" s="585"/>
      <c r="BB72" s="585"/>
      <c r="BC72" s="585"/>
      <c r="BE72" s="576"/>
      <c r="BF72" s="576"/>
      <c r="BH72" s="585"/>
      <c r="BI72" s="585"/>
      <c r="BJ72" s="585"/>
      <c r="BK72" s="585"/>
      <c r="BL72" s="585"/>
      <c r="BM72" s="585"/>
      <c r="BN72" s="585"/>
      <c r="BP72" s="576"/>
      <c r="BQ72" s="576"/>
      <c r="BS72" s="585"/>
      <c r="BT72" s="585"/>
      <c r="BU72" s="585"/>
      <c r="BV72" s="585"/>
      <c r="BW72" s="585"/>
      <c r="BX72" s="585"/>
      <c r="BY72" s="585"/>
      <c r="CA72" s="576"/>
      <c r="CB72" s="576"/>
      <c r="CD72" s="585"/>
      <c r="CE72" s="585"/>
      <c r="CF72" s="585"/>
      <c r="CG72" s="585"/>
      <c r="CH72" s="585"/>
      <c r="CI72" s="585"/>
      <c r="CJ72" s="585"/>
      <c r="CL72" s="576"/>
      <c r="CM72" s="576"/>
      <c r="CO72" s="585"/>
      <c r="CP72" s="585"/>
      <c r="CQ72" s="585"/>
      <c r="CR72" s="585"/>
      <c r="CS72" s="585"/>
      <c r="CT72" s="585"/>
      <c r="CU72" s="585"/>
      <c r="CW72" s="576"/>
      <c r="CX72" s="576"/>
      <c r="CY72" s="586"/>
      <c r="CZ72" s="585"/>
      <c r="DA72" s="585"/>
      <c r="DB72" s="585"/>
      <c r="DC72" s="585"/>
      <c r="DD72" s="585"/>
      <c r="DE72" s="585"/>
      <c r="DF72" s="585"/>
      <c r="DH72" s="576"/>
      <c r="DI72" s="576"/>
      <c r="DJ72" s="576"/>
    </row>
    <row r="73" spans="3:114" s="12" customFormat="1" x14ac:dyDescent="0.25">
      <c r="C73" s="584"/>
      <c r="D73" s="585"/>
      <c r="E73" s="585"/>
      <c r="F73" s="585"/>
      <c r="G73" s="585"/>
      <c r="H73" s="585"/>
      <c r="I73" s="585"/>
      <c r="J73" s="585"/>
      <c r="L73" s="576"/>
      <c r="M73" s="576"/>
      <c r="N73" s="576"/>
      <c r="P73" s="585"/>
      <c r="Q73" s="585"/>
      <c r="R73" s="585"/>
      <c r="S73" s="585"/>
      <c r="T73" s="585"/>
      <c r="U73" s="585"/>
      <c r="V73" s="585"/>
      <c r="X73" s="576"/>
      <c r="Y73" s="576"/>
      <c r="AA73" s="585"/>
      <c r="AB73" s="585"/>
      <c r="AC73" s="585"/>
      <c r="AD73" s="585"/>
      <c r="AE73" s="585"/>
      <c r="AF73" s="585"/>
      <c r="AG73" s="585"/>
      <c r="AI73" s="576"/>
      <c r="AJ73" s="576"/>
      <c r="AL73" s="585"/>
      <c r="AM73" s="585"/>
      <c r="AN73" s="585"/>
      <c r="AO73" s="585"/>
      <c r="AP73" s="585"/>
      <c r="AQ73" s="585"/>
      <c r="AR73" s="585"/>
      <c r="AT73" s="576"/>
      <c r="AU73" s="576"/>
      <c r="AW73" s="585"/>
      <c r="AX73" s="585"/>
      <c r="AY73" s="585"/>
      <c r="AZ73" s="585"/>
      <c r="BA73" s="585"/>
      <c r="BB73" s="585"/>
      <c r="BC73" s="585"/>
      <c r="BE73" s="576"/>
      <c r="BF73" s="576"/>
      <c r="BH73" s="585"/>
      <c r="BI73" s="585"/>
      <c r="BJ73" s="585"/>
      <c r="BK73" s="585"/>
      <c r="BL73" s="585"/>
      <c r="BM73" s="585"/>
      <c r="BN73" s="585"/>
      <c r="BP73" s="576"/>
      <c r="BQ73" s="576"/>
      <c r="BS73" s="585"/>
      <c r="BT73" s="585"/>
      <c r="BU73" s="585"/>
      <c r="BV73" s="585"/>
      <c r="BW73" s="585"/>
      <c r="BX73" s="585"/>
      <c r="BY73" s="585"/>
      <c r="CA73" s="576"/>
      <c r="CB73" s="576"/>
      <c r="CD73" s="585"/>
      <c r="CE73" s="585"/>
      <c r="CF73" s="585"/>
      <c r="CG73" s="585"/>
      <c r="CH73" s="585"/>
      <c r="CI73" s="585"/>
      <c r="CJ73" s="585"/>
      <c r="CL73" s="576"/>
      <c r="CM73" s="576"/>
      <c r="CO73" s="585"/>
      <c r="CP73" s="585"/>
      <c r="CQ73" s="585"/>
      <c r="CR73" s="585"/>
      <c r="CS73" s="585"/>
      <c r="CT73" s="585"/>
      <c r="CU73" s="585"/>
      <c r="CW73" s="576"/>
      <c r="CX73" s="576"/>
      <c r="CY73" s="586"/>
      <c r="CZ73" s="585"/>
      <c r="DA73" s="585"/>
      <c r="DB73" s="585"/>
      <c r="DC73" s="585"/>
      <c r="DD73" s="585"/>
      <c r="DE73" s="585"/>
      <c r="DF73" s="585"/>
      <c r="DH73" s="576"/>
      <c r="DI73" s="576"/>
      <c r="DJ73" s="576"/>
    </row>
    <row r="74" spans="3:114" s="12" customFormat="1" x14ac:dyDescent="0.25">
      <c r="C74" s="584"/>
      <c r="D74" s="585"/>
      <c r="E74" s="585"/>
      <c r="F74" s="585"/>
      <c r="G74" s="585"/>
      <c r="H74" s="585"/>
      <c r="I74" s="585"/>
      <c r="J74" s="585"/>
      <c r="L74" s="576"/>
      <c r="M74" s="576"/>
      <c r="N74" s="576"/>
      <c r="P74" s="585"/>
      <c r="Q74" s="585"/>
      <c r="R74" s="585"/>
      <c r="S74" s="585"/>
      <c r="T74" s="585"/>
      <c r="U74" s="585"/>
      <c r="V74" s="585"/>
      <c r="X74" s="576"/>
      <c r="Y74" s="576"/>
      <c r="AA74" s="585"/>
      <c r="AB74" s="585"/>
      <c r="AC74" s="585"/>
      <c r="AD74" s="585"/>
      <c r="AE74" s="585"/>
      <c r="AF74" s="585"/>
      <c r="AG74" s="585"/>
      <c r="AI74" s="576"/>
      <c r="AJ74" s="576"/>
      <c r="AL74" s="585"/>
      <c r="AM74" s="585"/>
      <c r="AN74" s="585"/>
      <c r="AO74" s="585"/>
      <c r="AP74" s="585"/>
      <c r="AQ74" s="585"/>
      <c r="AR74" s="585"/>
      <c r="AT74" s="576"/>
      <c r="AU74" s="576"/>
      <c r="AW74" s="585"/>
      <c r="AX74" s="585"/>
      <c r="AY74" s="585"/>
      <c r="AZ74" s="585"/>
      <c r="BA74" s="585"/>
      <c r="BB74" s="585"/>
      <c r="BC74" s="585"/>
      <c r="BE74" s="576"/>
      <c r="BF74" s="576"/>
      <c r="BH74" s="585"/>
      <c r="BI74" s="585"/>
      <c r="BJ74" s="585"/>
      <c r="BK74" s="585"/>
      <c r="BL74" s="585"/>
      <c r="BM74" s="585"/>
      <c r="BN74" s="585"/>
      <c r="BP74" s="576"/>
      <c r="BQ74" s="576"/>
      <c r="BS74" s="585"/>
      <c r="BT74" s="585"/>
      <c r="BU74" s="585"/>
      <c r="BV74" s="585"/>
      <c r="BW74" s="585"/>
      <c r="BX74" s="585"/>
      <c r="BY74" s="585"/>
      <c r="CA74" s="576"/>
      <c r="CB74" s="576"/>
      <c r="CD74" s="585"/>
      <c r="CE74" s="585"/>
      <c r="CF74" s="585"/>
      <c r="CG74" s="585"/>
      <c r="CH74" s="585"/>
      <c r="CI74" s="585"/>
      <c r="CJ74" s="585"/>
      <c r="CL74" s="576"/>
      <c r="CM74" s="576"/>
      <c r="CO74" s="585"/>
      <c r="CP74" s="585"/>
      <c r="CQ74" s="585"/>
      <c r="CR74" s="585"/>
      <c r="CS74" s="585"/>
      <c r="CT74" s="585"/>
      <c r="CU74" s="585"/>
      <c r="CW74" s="576"/>
      <c r="CX74" s="576"/>
      <c r="CY74" s="586"/>
      <c r="CZ74" s="585"/>
      <c r="DA74" s="585"/>
      <c r="DB74" s="585"/>
      <c r="DC74" s="585"/>
      <c r="DD74" s="585"/>
      <c r="DE74" s="585"/>
      <c r="DF74" s="585"/>
      <c r="DH74" s="576"/>
      <c r="DI74" s="576"/>
      <c r="DJ74" s="576"/>
    </row>
    <row r="75" spans="3:114" s="12" customFormat="1" x14ac:dyDescent="0.25">
      <c r="C75" s="584"/>
      <c r="D75" s="585"/>
      <c r="E75" s="585"/>
      <c r="F75" s="585"/>
      <c r="G75" s="585"/>
      <c r="H75" s="585"/>
      <c r="I75" s="585"/>
      <c r="J75" s="585"/>
      <c r="L75" s="576"/>
      <c r="M75" s="576"/>
      <c r="N75" s="576"/>
      <c r="P75" s="585"/>
      <c r="Q75" s="585"/>
      <c r="R75" s="585"/>
      <c r="S75" s="585"/>
      <c r="T75" s="585"/>
      <c r="U75" s="585"/>
      <c r="V75" s="585"/>
      <c r="X75" s="576"/>
      <c r="Y75" s="576"/>
      <c r="AA75" s="585"/>
      <c r="AB75" s="585"/>
      <c r="AC75" s="585"/>
      <c r="AD75" s="585"/>
      <c r="AE75" s="585"/>
      <c r="AF75" s="585"/>
      <c r="AG75" s="585"/>
      <c r="AI75" s="576"/>
      <c r="AJ75" s="576"/>
      <c r="AL75" s="585"/>
      <c r="AM75" s="585"/>
      <c r="AN75" s="585"/>
      <c r="AO75" s="585"/>
      <c r="AP75" s="585"/>
      <c r="AQ75" s="585"/>
      <c r="AR75" s="585"/>
      <c r="AT75" s="576"/>
      <c r="AU75" s="576"/>
      <c r="AW75" s="585"/>
      <c r="AX75" s="585"/>
      <c r="AY75" s="585"/>
      <c r="AZ75" s="585"/>
      <c r="BA75" s="585"/>
      <c r="BB75" s="585"/>
      <c r="BC75" s="585"/>
      <c r="BE75" s="576"/>
      <c r="BF75" s="576"/>
      <c r="BH75" s="585"/>
      <c r="BI75" s="585"/>
      <c r="BJ75" s="585"/>
      <c r="BK75" s="585"/>
      <c r="BL75" s="585"/>
      <c r="BM75" s="585"/>
      <c r="BN75" s="585"/>
      <c r="BP75" s="576"/>
      <c r="BQ75" s="576"/>
      <c r="BS75" s="585"/>
      <c r="BT75" s="585"/>
      <c r="BU75" s="585"/>
      <c r="BV75" s="585"/>
      <c r="BW75" s="585"/>
      <c r="BX75" s="585"/>
      <c r="BY75" s="585"/>
      <c r="CA75" s="576"/>
      <c r="CB75" s="576"/>
      <c r="CD75" s="585"/>
      <c r="CE75" s="585"/>
      <c r="CF75" s="585"/>
      <c r="CG75" s="585"/>
      <c r="CH75" s="585"/>
      <c r="CI75" s="585"/>
      <c r="CJ75" s="585"/>
      <c r="CL75" s="576"/>
      <c r="CM75" s="576"/>
      <c r="CO75" s="585"/>
      <c r="CP75" s="585"/>
      <c r="CQ75" s="585"/>
      <c r="CR75" s="585"/>
      <c r="CS75" s="585"/>
      <c r="CT75" s="585"/>
      <c r="CU75" s="585"/>
      <c r="CW75" s="576"/>
      <c r="CX75" s="576"/>
      <c r="CY75" s="586"/>
      <c r="CZ75" s="585"/>
      <c r="DA75" s="585"/>
      <c r="DB75" s="585"/>
      <c r="DC75" s="585"/>
      <c r="DD75" s="585"/>
      <c r="DE75" s="585"/>
      <c r="DF75" s="585"/>
      <c r="DH75" s="576"/>
      <c r="DI75" s="576"/>
      <c r="DJ75" s="576"/>
    </row>
    <row r="76" spans="3:114" s="12" customFormat="1" x14ac:dyDescent="0.25">
      <c r="C76" s="584"/>
      <c r="D76" s="585"/>
      <c r="E76" s="585"/>
      <c r="F76" s="585"/>
      <c r="G76" s="585"/>
      <c r="H76" s="585"/>
      <c r="I76" s="585"/>
      <c r="J76" s="585"/>
      <c r="L76" s="576"/>
      <c r="M76" s="576"/>
      <c r="N76" s="576"/>
      <c r="P76" s="585"/>
      <c r="Q76" s="585"/>
      <c r="R76" s="585"/>
      <c r="S76" s="585"/>
      <c r="T76" s="585"/>
      <c r="U76" s="585"/>
      <c r="V76" s="585"/>
      <c r="X76" s="576"/>
      <c r="Y76" s="576"/>
      <c r="AA76" s="585"/>
      <c r="AB76" s="585"/>
      <c r="AC76" s="585"/>
      <c r="AD76" s="585"/>
      <c r="AE76" s="585"/>
      <c r="AF76" s="585"/>
      <c r="AG76" s="585"/>
      <c r="AI76" s="576"/>
      <c r="AJ76" s="576"/>
      <c r="AL76" s="585"/>
      <c r="AM76" s="585"/>
      <c r="AN76" s="585"/>
      <c r="AO76" s="585"/>
      <c r="AP76" s="585"/>
      <c r="AQ76" s="585"/>
      <c r="AR76" s="585"/>
      <c r="AT76" s="576"/>
      <c r="AU76" s="576"/>
      <c r="AW76" s="585"/>
      <c r="AX76" s="585"/>
      <c r="AY76" s="585"/>
      <c r="AZ76" s="585"/>
      <c r="BA76" s="585"/>
      <c r="BB76" s="585"/>
      <c r="BC76" s="585"/>
      <c r="BE76" s="576"/>
      <c r="BF76" s="576"/>
      <c r="BH76" s="585"/>
      <c r="BI76" s="585"/>
      <c r="BJ76" s="585"/>
      <c r="BK76" s="585"/>
      <c r="BL76" s="585"/>
      <c r="BM76" s="585"/>
      <c r="BN76" s="585"/>
      <c r="BP76" s="576"/>
      <c r="BQ76" s="576"/>
      <c r="BS76" s="585"/>
      <c r="BT76" s="585"/>
      <c r="BU76" s="585"/>
      <c r="BV76" s="585"/>
      <c r="BW76" s="585"/>
      <c r="BX76" s="585"/>
      <c r="BY76" s="585"/>
      <c r="CA76" s="576"/>
      <c r="CB76" s="576"/>
      <c r="CD76" s="585"/>
      <c r="CE76" s="585"/>
      <c r="CF76" s="585"/>
      <c r="CG76" s="585"/>
      <c r="CH76" s="585"/>
      <c r="CI76" s="585"/>
      <c r="CJ76" s="585"/>
      <c r="CL76" s="576"/>
      <c r="CM76" s="576"/>
      <c r="CO76" s="585"/>
      <c r="CP76" s="585"/>
      <c r="CQ76" s="585"/>
      <c r="CR76" s="585"/>
      <c r="CS76" s="585"/>
      <c r="CT76" s="585"/>
      <c r="CU76" s="585"/>
      <c r="CW76" s="576"/>
      <c r="CX76" s="576"/>
      <c r="CY76" s="586"/>
      <c r="CZ76" s="585"/>
      <c r="DA76" s="585"/>
      <c r="DB76" s="585"/>
      <c r="DC76" s="585"/>
      <c r="DD76" s="585"/>
      <c r="DE76" s="585"/>
      <c r="DF76" s="585"/>
      <c r="DH76" s="576"/>
      <c r="DI76" s="576"/>
      <c r="DJ76" s="576"/>
    </row>
    <row r="77" spans="3:114" s="12" customFormat="1" x14ac:dyDescent="0.25">
      <c r="C77" s="584"/>
      <c r="D77" s="585"/>
      <c r="E77" s="585"/>
      <c r="F77" s="585"/>
      <c r="G77" s="585"/>
      <c r="H77" s="585"/>
      <c r="I77" s="585"/>
      <c r="J77" s="585"/>
      <c r="L77" s="576"/>
      <c r="M77" s="576"/>
      <c r="N77" s="576"/>
      <c r="P77" s="585"/>
      <c r="Q77" s="585"/>
      <c r="R77" s="585"/>
      <c r="S77" s="585"/>
      <c r="T77" s="585"/>
      <c r="U77" s="585"/>
      <c r="V77" s="585"/>
      <c r="X77" s="576"/>
      <c r="Y77" s="576"/>
      <c r="AA77" s="585"/>
      <c r="AB77" s="585"/>
      <c r="AC77" s="585"/>
      <c r="AD77" s="585"/>
      <c r="AE77" s="585"/>
      <c r="AF77" s="585"/>
      <c r="AG77" s="585"/>
      <c r="AI77" s="576"/>
      <c r="AJ77" s="576"/>
      <c r="AL77" s="585"/>
      <c r="AM77" s="585"/>
      <c r="AN77" s="585"/>
      <c r="AO77" s="585"/>
      <c r="AP77" s="585"/>
      <c r="AQ77" s="585"/>
      <c r="AR77" s="585"/>
      <c r="AT77" s="576"/>
      <c r="AU77" s="576"/>
      <c r="AW77" s="585"/>
      <c r="AX77" s="585"/>
      <c r="AY77" s="585"/>
      <c r="AZ77" s="585"/>
      <c r="BA77" s="585"/>
      <c r="BB77" s="585"/>
      <c r="BC77" s="585"/>
      <c r="BE77" s="576"/>
      <c r="BF77" s="576"/>
      <c r="BH77" s="585"/>
      <c r="BI77" s="585"/>
      <c r="BJ77" s="585"/>
      <c r="BK77" s="585"/>
      <c r="BL77" s="585"/>
      <c r="BM77" s="585"/>
      <c r="BN77" s="585"/>
      <c r="BP77" s="576"/>
      <c r="BQ77" s="576"/>
      <c r="BS77" s="585"/>
      <c r="BT77" s="585"/>
      <c r="BU77" s="585"/>
      <c r="BV77" s="585"/>
      <c r="BW77" s="585"/>
      <c r="BX77" s="585"/>
      <c r="BY77" s="585"/>
      <c r="CA77" s="576"/>
      <c r="CB77" s="576"/>
      <c r="CD77" s="585"/>
      <c r="CE77" s="585"/>
      <c r="CF77" s="585"/>
      <c r="CG77" s="585"/>
      <c r="CH77" s="585"/>
      <c r="CI77" s="585"/>
      <c r="CJ77" s="585"/>
      <c r="CL77" s="576"/>
      <c r="CM77" s="576"/>
      <c r="CO77" s="585"/>
      <c r="CP77" s="585"/>
      <c r="CQ77" s="585"/>
      <c r="CR77" s="585"/>
      <c r="CS77" s="585"/>
      <c r="CT77" s="585"/>
      <c r="CU77" s="585"/>
      <c r="CW77" s="576"/>
      <c r="CX77" s="576"/>
      <c r="CY77" s="586"/>
      <c r="CZ77" s="585"/>
      <c r="DA77" s="585"/>
      <c r="DB77" s="585"/>
      <c r="DC77" s="585"/>
      <c r="DD77" s="585"/>
      <c r="DE77" s="585"/>
      <c r="DF77" s="585"/>
      <c r="DH77" s="576"/>
      <c r="DI77" s="576"/>
      <c r="DJ77" s="576"/>
    </row>
    <row r="78" spans="3:114" s="12" customFormat="1" x14ac:dyDescent="0.25">
      <c r="C78" s="584"/>
      <c r="D78" s="585"/>
      <c r="E78" s="585"/>
      <c r="F78" s="585"/>
      <c r="G78" s="585"/>
      <c r="H78" s="585"/>
      <c r="I78" s="585"/>
      <c r="J78" s="585"/>
      <c r="L78" s="576"/>
      <c r="M78" s="576"/>
      <c r="N78" s="576"/>
      <c r="P78" s="585"/>
      <c r="Q78" s="585"/>
      <c r="R78" s="585"/>
      <c r="S78" s="585"/>
      <c r="T78" s="585"/>
      <c r="U78" s="585"/>
      <c r="V78" s="585"/>
      <c r="X78" s="576"/>
      <c r="Y78" s="576"/>
      <c r="AA78" s="585"/>
      <c r="AB78" s="585"/>
      <c r="AC78" s="585"/>
      <c r="AD78" s="585"/>
      <c r="AE78" s="585"/>
      <c r="AF78" s="585"/>
      <c r="AG78" s="585"/>
      <c r="AI78" s="576"/>
      <c r="AJ78" s="576"/>
      <c r="AL78" s="585"/>
      <c r="AM78" s="585"/>
      <c r="AN78" s="585"/>
      <c r="AO78" s="585"/>
      <c r="AP78" s="585"/>
      <c r="AQ78" s="585"/>
      <c r="AR78" s="585"/>
      <c r="AT78" s="576"/>
      <c r="AU78" s="576"/>
      <c r="AW78" s="585"/>
      <c r="AX78" s="585"/>
      <c r="AY78" s="585"/>
      <c r="AZ78" s="585"/>
      <c r="BA78" s="585"/>
      <c r="BB78" s="585"/>
      <c r="BC78" s="585"/>
      <c r="BE78" s="576"/>
      <c r="BF78" s="576"/>
      <c r="BH78" s="585"/>
      <c r="BI78" s="585"/>
      <c r="BJ78" s="585"/>
      <c r="BK78" s="585"/>
      <c r="BL78" s="585"/>
      <c r="BM78" s="585"/>
      <c r="BN78" s="585"/>
      <c r="BP78" s="576"/>
      <c r="BQ78" s="576"/>
      <c r="BS78" s="585"/>
      <c r="BT78" s="585"/>
      <c r="BU78" s="585"/>
      <c r="BV78" s="585"/>
      <c r="BW78" s="585"/>
      <c r="BX78" s="585"/>
      <c r="BY78" s="585"/>
      <c r="CA78" s="576"/>
      <c r="CB78" s="576"/>
      <c r="CD78" s="585"/>
      <c r="CE78" s="585"/>
      <c r="CF78" s="585"/>
      <c r="CG78" s="585"/>
      <c r="CH78" s="585"/>
      <c r="CI78" s="585"/>
      <c r="CJ78" s="585"/>
      <c r="CL78" s="576"/>
      <c r="CM78" s="576"/>
      <c r="CO78" s="585"/>
      <c r="CP78" s="585"/>
      <c r="CQ78" s="585"/>
      <c r="CR78" s="585"/>
      <c r="CS78" s="585"/>
      <c r="CT78" s="585"/>
      <c r="CU78" s="585"/>
      <c r="CW78" s="576"/>
      <c r="CX78" s="576"/>
      <c r="CY78" s="586"/>
      <c r="CZ78" s="585"/>
      <c r="DA78" s="585"/>
      <c r="DB78" s="585"/>
      <c r="DC78" s="585"/>
      <c r="DD78" s="585"/>
      <c r="DE78" s="585"/>
      <c r="DF78" s="585"/>
      <c r="DH78" s="576"/>
      <c r="DI78" s="576"/>
      <c r="DJ78" s="576"/>
    </row>
    <row r="79" spans="3:114" s="12" customFormat="1" x14ac:dyDescent="0.25">
      <c r="C79" s="584"/>
      <c r="D79" s="585"/>
      <c r="E79" s="585"/>
      <c r="F79" s="585"/>
      <c r="G79" s="585"/>
      <c r="H79" s="585"/>
      <c r="I79" s="585"/>
      <c r="J79" s="585"/>
      <c r="L79" s="576"/>
      <c r="M79" s="576"/>
      <c r="N79" s="576"/>
      <c r="P79" s="585"/>
      <c r="Q79" s="585"/>
      <c r="R79" s="585"/>
      <c r="S79" s="585"/>
      <c r="T79" s="585"/>
      <c r="U79" s="585"/>
      <c r="V79" s="585"/>
      <c r="X79" s="576"/>
      <c r="Y79" s="576"/>
      <c r="AA79" s="585"/>
      <c r="AB79" s="585"/>
      <c r="AC79" s="585"/>
      <c r="AD79" s="585"/>
      <c r="AE79" s="585"/>
      <c r="AF79" s="585"/>
      <c r="AG79" s="585"/>
      <c r="AI79" s="576"/>
      <c r="AJ79" s="576"/>
      <c r="AL79" s="585"/>
      <c r="AM79" s="585"/>
      <c r="AN79" s="585"/>
      <c r="AO79" s="585"/>
      <c r="AP79" s="585"/>
      <c r="AQ79" s="585"/>
      <c r="AR79" s="585"/>
      <c r="AT79" s="576"/>
      <c r="AU79" s="576"/>
      <c r="AW79" s="585"/>
      <c r="AX79" s="585"/>
      <c r="AY79" s="585"/>
      <c r="AZ79" s="585"/>
      <c r="BA79" s="585"/>
      <c r="BB79" s="585"/>
      <c r="BC79" s="585"/>
      <c r="BE79" s="576"/>
      <c r="BF79" s="576"/>
      <c r="BH79" s="585"/>
      <c r="BI79" s="585"/>
      <c r="BJ79" s="585"/>
      <c r="BK79" s="585"/>
      <c r="BL79" s="585"/>
      <c r="BM79" s="585"/>
      <c r="BN79" s="585"/>
      <c r="BP79" s="576"/>
      <c r="BQ79" s="576"/>
      <c r="BS79" s="585"/>
      <c r="BT79" s="585"/>
      <c r="BU79" s="585"/>
      <c r="BV79" s="585"/>
      <c r="BW79" s="585"/>
      <c r="BX79" s="585"/>
      <c r="BY79" s="585"/>
      <c r="CA79" s="576"/>
      <c r="CB79" s="576"/>
      <c r="CD79" s="585"/>
      <c r="CE79" s="585"/>
      <c r="CF79" s="585"/>
      <c r="CG79" s="585"/>
      <c r="CH79" s="585"/>
      <c r="CI79" s="585"/>
      <c r="CJ79" s="585"/>
      <c r="CL79" s="576"/>
      <c r="CM79" s="576"/>
      <c r="CO79" s="585"/>
      <c r="CP79" s="585"/>
      <c r="CQ79" s="585"/>
      <c r="CR79" s="585"/>
      <c r="CS79" s="585"/>
      <c r="CT79" s="585"/>
      <c r="CU79" s="585"/>
      <c r="CW79" s="576"/>
      <c r="CX79" s="576"/>
      <c r="CY79" s="586"/>
      <c r="CZ79" s="585"/>
      <c r="DA79" s="585"/>
      <c r="DB79" s="585"/>
      <c r="DC79" s="585"/>
      <c r="DD79" s="585"/>
      <c r="DE79" s="585"/>
      <c r="DF79" s="585"/>
      <c r="DH79" s="576"/>
      <c r="DI79" s="576"/>
      <c r="DJ79" s="576"/>
    </row>
    <row r="80" spans="3:114" s="12" customFormat="1" x14ac:dyDescent="0.25">
      <c r="C80" s="584"/>
      <c r="D80" s="585"/>
      <c r="E80" s="585"/>
      <c r="F80" s="585"/>
      <c r="G80" s="585"/>
      <c r="H80" s="585"/>
      <c r="I80" s="585"/>
      <c r="J80" s="585"/>
      <c r="L80" s="576"/>
      <c r="M80" s="576"/>
      <c r="N80" s="576"/>
      <c r="P80" s="585"/>
      <c r="Q80" s="585"/>
      <c r="R80" s="585"/>
      <c r="S80" s="585"/>
      <c r="T80" s="585"/>
      <c r="U80" s="585"/>
      <c r="V80" s="585"/>
      <c r="X80" s="576"/>
      <c r="Y80" s="576"/>
      <c r="AA80" s="585"/>
      <c r="AB80" s="585"/>
      <c r="AC80" s="585"/>
      <c r="AD80" s="585"/>
      <c r="AE80" s="585"/>
      <c r="AF80" s="585"/>
      <c r="AG80" s="585"/>
      <c r="AI80" s="576"/>
      <c r="AJ80" s="576"/>
      <c r="AL80" s="585"/>
      <c r="AM80" s="585"/>
      <c r="AN80" s="585"/>
      <c r="AO80" s="585"/>
      <c r="AP80" s="585"/>
      <c r="AQ80" s="585"/>
      <c r="AR80" s="585"/>
      <c r="AT80" s="576"/>
      <c r="AU80" s="576"/>
      <c r="AW80" s="585"/>
      <c r="AX80" s="585"/>
      <c r="AY80" s="585"/>
      <c r="AZ80" s="585"/>
      <c r="BA80" s="585"/>
      <c r="BB80" s="585"/>
      <c r="BC80" s="585"/>
      <c r="BE80" s="576"/>
      <c r="BF80" s="576"/>
      <c r="BH80" s="585"/>
      <c r="BI80" s="585"/>
      <c r="BJ80" s="585"/>
      <c r="BK80" s="585"/>
      <c r="BL80" s="585"/>
      <c r="BM80" s="585"/>
      <c r="BN80" s="585"/>
      <c r="BP80" s="576"/>
      <c r="BQ80" s="576"/>
      <c r="BS80" s="585"/>
      <c r="BT80" s="585"/>
      <c r="BU80" s="585"/>
      <c r="BV80" s="585"/>
      <c r="BW80" s="585"/>
      <c r="BX80" s="585"/>
      <c r="BY80" s="585"/>
      <c r="CA80" s="576"/>
      <c r="CB80" s="576"/>
      <c r="CD80" s="585"/>
      <c r="CE80" s="585"/>
      <c r="CF80" s="585"/>
      <c r="CG80" s="585"/>
      <c r="CH80" s="585"/>
      <c r="CI80" s="585"/>
      <c r="CJ80" s="585"/>
      <c r="CL80" s="576"/>
      <c r="CM80" s="576"/>
      <c r="CO80" s="585"/>
      <c r="CP80" s="585"/>
      <c r="CQ80" s="585"/>
      <c r="CR80" s="585"/>
      <c r="CS80" s="585"/>
      <c r="CT80" s="585"/>
      <c r="CU80" s="585"/>
      <c r="CW80" s="576"/>
      <c r="CX80" s="576"/>
      <c r="CY80" s="586"/>
      <c r="CZ80" s="585"/>
      <c r="DA80" s="585"/>
      <c r="DB80" s="585"/>
      <c r="DC80" s="585"/>
      <c r="DD80" s="585"/>
      <c r="DE80" s="585"/>
      <c r="DF80" s="585"/>
      <c r="DH80" s="576"/>
      <c r="DI80" s="576"/>
      <c r="DJ80" s="576"/>
    </row>
    <row r="81" spans="3:114" s="12" customFormat="1" x14ac:dyDescent="0.25">
      <c r="C81" s="584"/>
      <c r="D81" s="585"/>
      <c r="E81" s="585"/>
      <c r="F81" s="585"/>
      <c r="G81" s="585"/>
      <c r="H81" s="585"/>
      <c r="I81" s="585"/>
      <c r="J81" s="585"/>
      <c r="L81" s="576"/>
      <c r="M81" s="576"/>
      <c r="N81" s="576"/>
      <c r="P81" s="585"/>
      <c r="Q81" s="585"/>
      <c r="R81" s="585"/>
      <c r="S81" s="585"/>
      <c r="T81" s="585"/>
      <c r="U81" s="585"/>
      <c r="V81" s="585"/>
      <c r="X81" s="576"/>
      <c r="Y81" s="576"/>
      <c r="AA81" s="585"/>
      <c r="AB81" s="585"/>
      <c r="AC81" s="585"/>
      <c r="AD81" s="585"/>
      <c r="AE81" s="585"/>
      <c r="AF81" s="585"/>
      <c r="AG81" s="585"/>
      <c r="AI81" s="576"/>
      <c r="AJ81" s="576"/>
      <c r="AL81" s="585"/>
      <c r="AM81" s="585"/>
      <c r="AN81" s="585"/>
      <c r="AO81" s="585"/>
      <c r="AP81" s="585"/>
      <c r="AQ81" s="585"/>
      <c r="AR81" s="585"/>
      <c r="AT81" s="576"/>
      <c r="AU81" s="576"/>
      <c r="AW81" s="585"/>
      <c r="AX81" s="585"/>
      <c r="AY81" s="585"/>
      <c r="AZ81" s="585"/>
      <c r="BA81" s="585"/>
      <c r="BB81" s="585"/>
      <c r="BC81" s="585"/>
      <c r="BE81" s="576"/>
      <c r="BF81" s="576"/>
      <c r="BH81" s="585"/>
      <c r="BI81" s="585"/>
      <c r="BJ81" s="585"/>
      <c r="BK81" s="585"/>
      <c r="BL81" s="585"/>
      <c r="BM81" s="585"/>
      <c r="BN81" s="585"/>
      <c r="BP81" s="576"/>
      <c r="BQ81" s="576"/>
      <c r="BS81" s="585"/>
      <c r="BT81" s="585"/>
      <c r="BU81" s="585"/>
      <c r="BV81" s="585"/>
      <c r="BW81" s="585"/>
      <c r="BX81" s="585"/>
      <c r="BY81" s="585"/>
      <c r="CA81" s="576"/>
      <c r="CB81" s="576"/>
      <c r="CD81" s="585"/>
      <c r="CE81" s="585"/>
      <c r="CF81" s="585"/>
      <c r="CG81" s="585"/>
      <c r="CH81" s="585"/>
      <c r="CI81" s="585"/>
      <c r="CJ81" s="585"/>
      <c r="CL81" s="576"/>
      <c r="CM81" s="576"/>
      <c r="CO81" s="585"/>
      <c r="CP81" s="585"/>
      <c r="CQ81" s="585"/>
      <c r="CR81" s="585"/>
      <c r="CS81" s="585"/>
      <c r="CT81" s="585"/>
      <c r="CU81" s="585"/>
      <c r="CW81" s="576"/>
      <c r="CX81" s="576"/>
      <c r="CY81" s="586"/>
      <c r="CZ81" s="585"/>
      <c r="DA81" s="585"/>
      <c r="DB81" s="585"/>
      <c r="DC81" s="585"/>
      <c r="DD81" s="585"/>
      <c r="DE81" s="585"/>
      <c r="DF81" s="585"/>
      <c r="DH81" s="576"/>
      <c r="DI81" s="576"/>
      <c r="DJ81" s="576"/>
    </row>
    <row r="82" spans="3:114" s="12" customFormat="1" x14ac:dyDescent="0.25">
      <c r="C82" s="584"/>
      <c r="D82" s="585"/>
      <c r="E82" s="585"/>
      <c r="F82" s="585"/>
      <c r="G82" s="585"/>
      <c r="H82" s="585"/>
      <c r="I82" s="585"/>
      <c r="J82" s="585"/>
      <c r="L82" s="576"/>
      <c r="M82" s="576"/>
      <c r="N82" s="576"/>
      <c r="P82" s="585"/>
      <c r="Q82" s="585"/>
      <c r="R82" s="585"/>
      <c r="S82" s="585"/>
      <c r="T82" s="585"/>
      <c r="U82" s="585"/>
      <c r="V82" s="585"/>
      <c r="X82" s="576"/>
      <c r="Y82" s="576"/>
      <c r="AA82" s="585"/>
      <c r="AB82" s="585"/>
      <c r="AC82" s="585"/>
      <c r="AD82" s="585"/>
      <c r="AE82" s="585"/>
      <c r="AF82" s="585"/>
      <c r="AG82" s="585"/>
      <c r="AI82" s="576"/>
      <c r="AJ82" s="576"/>
      <c r="AL82" s="585"/>
      <c r="AM82" s="585"/>
      <c r="AN82" s="585"/>
      <c r="AO82" s="585"/>
      <c r="AP82" s="585"/>
      <c r="AQ82" s="585"/>
      <c r="AR82" s="585"/>
      <c r="AT82" s="576"/>
      <c r="AU82" s="576"/>
      <c r="AW82" s="585"/>
      <c r="AX82" s="585"/>
      <c r="AY82" s="585"/>
      <c r="AZ82" s="585"/>
      <c r="BA82" s="585"/>
      <c r="BB82" s="585"/>
      <c r="BC82" s="585"/>
      <c r="BE82" s="576"/>
      <c r="BF82" s="576"/>
      <c r="BH82" s="585"/>
      <c r="BI82" s="585"/>
      <c r="BJ82" s="585"/>
      <c r="BK82" s="585"/>
      <c r="BL82" s="585"/>
      <c r="BM82" s="585"/>
      <c r="BN82" s="585"/>
      <c r="BP82" s="576"/>
      <c r="BQ82" s="576"/>
      <c r="BS82" s="585"/>
      <c r="BT82" s="585"/>
      <c r="BU82" s="585"/>
      <c r="BV82" s="585"/>
      <c r="BW82" s="585"/>
      <c r="BX82" s="585"/>
      <c r="BY82" s="585"/>
      <c r="CA82" s="576"/>
      <c r="CB82" s="576"/>
      <c r="CD82" s="585"/>
      <c r="CE82" s="585"/>
      <c r="CF82" s="585"/>
      <c r="CG82" s="585"/>
      <c r="CH82" s="585"/>
      <c r="CI82" s="585"/>
      <c r="CJ82" s="585"/>
      <c r="CL82" s="576"/>
      <c r="CM82" s="576"/>
      <c r="CO82" s="585"/>
      <c r="CP82" s="585"/>
      <c r="CQ82" s="585"/>
      <c r="CR82" s="585"/>
      <c r="CS82" s="585"/>
      <c r="CT82" s="585"/>
      <c r="CU82" s="585"/>
      <c r="CW82" s="576"/>
      <c r="CX82" s="576"/>
      <c r="CY82" s="586"/>
      <c r="CZ82" s="585"/>
      <c r="DA82" s="585"/>
      <c r="DB82" s="585"/>
      <c r="DC82" s="585"/>
      <c r="DD82" s="585"/>
      <c r="DE82" s="585"/>
      <c r="DF82" s="585"/>
      <c r="DH82" s="576"/>
      <c r="DI82" s="576"/>
      <c r="DJ82" s="576"/>
    </row>
    <row r="83" spans="3:114" s="12" customFormat="1" x14ac:dyDescent="0.25">
      <c r="C83" s="584"/>
      <c r="D83" s="585"/>
      <c r="E83" s="585"/>
      <c r="F83" s="585"/>
      <c r="G83" s="585"/>
      <c r="H83" s="585"/>
      <c r="I83" s="585"/>
      <c r="J83" s="585"/>
      <c r="L83" s="576"/>
      <c r="M83" s="576"/>
      <c r="N83" s="576"/>
      <c r="P83" s="585"/>
      <c r="Q83" s="585"/>
      <c r="R83" s="585"/>
      <c r="S83" s="585"/>
      <c r="T83" s="585"/>
      <c r="U83" s="585"/>
      <c r="V83" s="585"/>
      <c r="X83" s="576"/>
      <c r="Y83" s="576"/>
      <c r="AA83" s="585"/>
      <c r="AB83" s="585"/>
      <c r="AC83" s="585"/>
      <c r="AD83" s="585"/>
      <c r="AE83" s="585"/>
      <c r="AF83" s="585"/>
      <c r="AG83" s="585"/>
      <c r="AI83" s="576"/>
      <c r="AJ83" s="576"/>
      <c r="AL83" s="585"/>
      <c r="AM83" s="585"/>
      <c r="AN83" s="585"/>
      <c r="AO83" s="585"/>
      <c r="AP83" s="585"/>
      <c r="AQ83" s="585"/>
      <c r="AR83" s="585"/>
      <c r="AT83" s="576"/>
      <c r="AU83" s="576"/>
      <c r="AW83" s="585"/>
      <c r="AX83" s="585"/>
      <c r="AY83" s="585"/>
      <c r="AZ83" s="585"/>
      <c r="BA83" s="585"/>
      <c r="BB83" s="585"/>
      <c r="BC83" s="585"/>
      <c r="BE83" s="576"/>
      <c r="BF83" s="576"/>
      <c r="BH83" s="585"/>
      <c r="BI83" s="585"/>
      <c r="BJ83" s="585"/>
      <c r="BK83" s="585"/>
      <c r="BL83" s="585"/>
      <c r="BM83" s="585"/>
      <c r="BN83" s="585"/>
      <c r="BP83" s="576"/>
      <c r="BQ83" s="576"/>
      <c r="BS83" s="585"/>
      <c r="BT83" s="585"/>
      <c r="BU83" s="585"/>
      <c r="BV83" s="585"/>
      <c r="BW83" s="585"/>
      <c r="BX83" s="585"/>
      <c r="BY83" s="585"/>
      <c r="CA83" s="576"/>
      <c r="CB83" s="576"/>
      <c r="CD83" s="585"/>
      <c r="CE83" s="585"/>
      <c r="CF83" s="585"/>
      <c r="CG83" s="585"/>
      <c r="CH83" s="585"/>
      <c r="CI83" s="585"/>
      <c r="CJ83" s="585"/>
      <c r="CL83" s="576"/>
      <c r="CM83" s="576"/>
      <c r="CO83" s="585"/>
      <c r="CP83" s="585"/>
      <c r="CQ83" s="585"/>
      <c r="CR83" s="585"/>
      <c r="CS83" s="585"/>
      <c r="CT83" s="585"/>
      <c r="CU83" s="585"/>
      <c r="CW83" s="576"/>
      <c r="CX83" s="576"/>
      <c r="CY83" s="586"/>
      <c r="CZ83" s="585"/>
      <c r="DA83" s="585"/>
      <c r="DB83" s="585"/>
      <c r="DC83" s="585"/>
      <c r="DD83" s="585"/>
      <c r="DE83" s="585"/>
      <c r="DF83" s="585"/>
      <c r="DH83" s="576"/>
      <c r="DI83" s="576"/>
      <c r="DJ83" s="576"/>
    </row>
    <row r="84" spans="3:114" s="12" customFormat="1" x14ac:dyDescent="0.25">
      <c r="C84" s="584"/>
      <c r="D84" s="585"/>
      <c r="E84" s="585"/>
      <c r="F84" s="585"/>
      <c r="G84" s="585"/>
      <c r="H84" s="585"/>
      <c r="I84" s="585"/>
      <c r="J84" s="585"/>
      <c r="L84" s="576"/>
      <c r="M84" s="576"/>
      <c r="N84" s="576"/>
      <c r="P84" s="585"/>
      <c r="Q84" s="585"/>
      <c r="R84" s="585"/>
      <c r="S84" s="585"/>
      <c r="T84" s="585"/>
      <c r="U84" s="585"/>
      <c r="V84" s="585"/>
      <c r="X84" s="576"/>
      <c r="Y84" s="576"/>
      <c r="AA84" s="585"/>
      <c r="AB84" s="585"/>
      <c r="AC84" s="585"/>
      <c r="AD84" s="585"/>
      <c r="AE84" s="585"/>
      <c r="AF84" s="585"/>
      <c r="AG84" s="585"/>
      <c r="AI84" s="576"/>
      <c r="AJ84" s="576"/>
      <c r="AL84" s="585"/>
      <c r="AM84" s="585"/>
      <c r="AN84" s="585"/>
      <c r="AO84" s="585"/>
      <c r="AP84" s="585"/>
      <c r="AQ84" s="585"/>
      <c r="AR84" s="585"/>
      <c r="AT84" s="576"/>
      <c r="AU84" s="576"/>
      <c r="AW84" s="585"/>
      <c r="AX84" s="585"/>
      <c r="AY84" s="585"/>
      <c r="AZ84" s="585"/>
      <c r="BA84" s="585"/>
      <c r="BB84" s="585"/>
      <c r="BC84" s="585"/>
      <c r="BE84" s="576"/>
      <c r="BF84" s="576"/>
      <c r="BH84" s="585"/>
      <c r="BI84" s="585"/>
      <c r="BJ84" s="585"/>
      <c r="BK84" s="585"/>
      <c r="BL84" s="585"/>
      <c r="BM84" s="585"/>
      <c r="BN84" s="585"/>
      <c r="BP84" s="576"/>
      <c r="BQ84" s="576"/>
      <c r="BS84" s="585"/>
      <c r="BT84" s="585"/>
      <c r="BU84" s="585"/>
      <c r="BV84" s="585"/>
      <c r="BW84" s="585"/>
      <c r="BX84" s="585"/>
      <c r="BY84" s="585"/>
      <c r="CA84" s="576"/>
      <c r="CB84" s="576"/>
      <c r="CD84" s="585"/>
      <c r="CE84" s="585"/>
      <c r="CF84" s="585"/>
      <c r="CG84" s="585"/>
      <c r="CH84" s="585"/>
      <c r="CI84" s="585"/>
      <c r="CJ84" s="585"/>
      <c r="CL84" s="576"/>
      <c r="CM84" s="576"/>
      <c r="CO84" s="585"/>
      <c r="CP84" s="585"/>
      <c r="CQ84" s="585"/>
      <c r="CR84" s="585"/>
      <c r="CS84" s="585"/>
      <c r="CT84" s="585"/>
      <c r="CU84" s="585"/>
      <c r="CW84" s="576"/>
      <c r="CX84" s="576"/>
      <c r="CY84" s="586"/>
      <c r="CZ84" s="585"/>
      <c r="DA84" s="585"/>
      <c r="DB84" s="585"/>
      <c r="DC84" s="585"/>
      <c r="DD84" s="585"/>
      <c r="DE84" s="585"/>
      <c r="DF84" s="585"/>
      <c r="DH84" s="576"/>
      <c r="DI84" s="576"/>
      <c r="DJ84" s="576"/>
    </row>
    <row r="85" spans="3:114" s="12" customFormat="1" x14ac:dyDescent="0.25">
      <c r="C85" s="584"/>
      <c r="D85" s="585"/>
      <c r="E85" s="585"/>
      <c r="F85" s="585"/>
      <c r="G85" s="585"/>
      <c r="H85" s="585"/>
      <c r="I85" s="585"/>
      <c r="J85" s="585"/>
      <c r="L85" s="576"/>
      <c r="M85" s="576"/>
      <c r="N85" s="576"/>
      <c r="P85" s="585"/>
      <c r="Q85" s="585"/>
      <c r="R85" s="585"/>
      <c r="S85" s="585"/>
      <c r="T85" s="585"/>
      <c r="U85" s="585"/>
      <c r="V85" s="585"/>
      <c r="X85" s="576"/>
      <c r="Y85" s="576"/>
      <c r="AA85" s="585"/>
      <c r="AB85" s="585"/>
      <c r="AC85" s="585"/>
      <c r="AD85" s="585"/>
      <c r="AE85" s="585"/>
      <c r="AF85" s="585"/>
      <c r="AG85" s="585"/>
      <c r="AI85" s="576"/>
      <c r="AJ85" s="576"/>
      <c r="AL85" s="585"/>
      <c r="AM85" s="585"/>
      <c r="AN85" s="585"/>
      <c r="AO85" s="585"/>
      <c r="AP85" s="585"/>
      <c r="AQ85" s="585"/>
      <c r="AR85" s="585"/>
      <c r="AT85" s="576"/>
      <c r="AU85" s="576"/>
      <c r="AW85" s="585"/>
      <c r="AX85" s="585"/>
      <c r="AY85" s="585"/>
      <c r="AZ85" s="585"/>
      <c r="BA85" s="585"/>
      <c r="BB85" s="585"/>
      <c r="BC85" s="585"/>
      <c r="BE85" s="576"/>
      <c r="BF85" s="576"/>
      <c r="BH85" s="585"/>
      <c r="BI85" s="585"/>
      <c r="BJ85" s="585"/>
      <c r="BK85" s="585"/>
      <c r="BL85" s="585"/>
      <c r="BM85" s="585"/>
      <c r="BN85" s="585"/>
      <c r="BP85" s="576"/>
      <c r="BQ85" s="576"/>
      <c r="BS85" s="585"/>
      <c r="BT85" s="585"/>
      <c r="BU85" s="585"/>
      <c r="BV85" s="585"/>
      <c r="BW85" s="585"/>
      <c r="BX85" s="585"/>
      <c r="BY85" s="585"/>
      <c r="CA85" s="576"/>
      <c r="CB85" s="576"/>
      <c r="CD85" s="585"/>
      <c r="CE85" s="585"/>
      <c r="CF85" s="585"/>
      <c r="CG85" s="585"/>
      <c r="CH85" s="585"/>
      <c r="CI85" s="585"/>
      <c r="CJ85" s="585"/>
      <c r="CL85" s="576"/>
      <c r="CM85" s="576"/>
      <c r="CO85" s="585"/>
      <c r="CP85" s="585"/>
      <c r="CQ85" s="585"/>
      <c r="CR85" s="585"/>
      <c r="CS85" s="585"/>
      <c r="CT85" s="585"/>
      <c r="CU85" s="585"/>
      <c r="CW85" s="576"/>
      <c r="CX85" s="576"/>
      <c r="CY85" s="586"/>
      <c r="CZ85" s="585"/>
      <c r="DA85" s="585"/>
      <c r="DB85" s="585"/>
      <c r="DC85" s="585"/>
      <c r="DD85" s="585"/>
      <c r="DE85" s="585"/>
      <c r="DF85" s="585"/>
      <c r="DH85" s="576"/>
      <c r="DI85" s="576"/>
      <c r="DJ85" s="576"/>
    </row>
    <row r="86" spans="3:114" s="12" customFormat="1" x14ac:dyDescent="0.25">
      <c r="C86" s="584"/>
      <c r="D86" s="585"/>
      <c r="E86" s="585"/>
      <c r="F86" s="585"/>
      <c r="G86" s="585"/>
      <c r="H86" s="585"/>
      <c r="I86" s="585"/>
      <c r="J86" s="585"/>
      <c r="L86" s="576"/>
      <c r="M86" s="576"/>
      <c r="N86" s="576"/>
      <c r="P86" s="585"/>
      <c r="Q86" s="585"/>
      <c r="R86" s="585"/>
      <c r="S86" s="585"/>
      <c r="T86" s="585"/>
      <c r="U86" s="585"/>
      <c r="V86" s="585"/>
      <c r="X86" s="576"/>
      <c r="Y86" s="576"/>
      <c r="AA86" s="585"/>
      <c r="AB86" s="585"/>
      <c r="AC86" s="585"/>
      <c r="AD86" s="585"/>
      <c r="AE86" s="585"/>
      <c r="AF86" s="585"/>
      <c r="AG86" s="585"/>
      <c r="AI86" s="576"/>
      <c r="AJ86" s="576"/>
      <c r="AL86" s="585"/>
      <c r="AM86" s="585"/>
      <c r="AN86" s="585"/>
      <c r="AO86" s="585"/>
      <c r="AP86" s="585"/>
      <c r="AQ86" s="585"/>
      <c r="AR86" s="585"/>
      <c r="AT86" s="576"/>
      <c r="AU86" s="576"/>
      <c r="AW86" s="585"/>
      <c r="AX86" s="585"/>
      <c r="AY86" s="585"/>
      <c r="AZ86" s="585"/>
      <c r="BA86" s="585"/>
      <c r="BB86" s="585"/>
      <c r="BC86" s="585"/>
      <c r="BE86" s="576"/>
      <c r="BF86" s="576"/>
      <c r="BH86" s="585"/>
      <c r="BI86" s="585"/>
      <c r="BJ86" s="585"/>
      <c r="BK86" s="585"/>
      <c r="BL86" s="585"/>
      <c r="BM86" s="585"/>
      <c r="BN86" s="585"/>
      <c r="BP86" s="576"/>
      <c r="BQ86" s="576"/>
      <c r="BS86" s="585"/>
      <c r="BT86" s="585"/>
      <c r="BU86" s="585"/>
      <c r="BV86" s="585"/>
      <c r="BW86" s="585"/>
      <c r="BX86" s="585"/>
      <c r="BY86" s="585"/>
      <c r="CA86" s="576"/>
      <c r="CB86" s="576"/>
      <c r="CD86" s="585"/>
      <c r="CE86" s="585"/>
      <c r="CF86" s="585"/>
      <c r="CG86" s="585"/>
      <c r="CH86" s="585"/>
      <c r="CI86" s="585"/>
      <c r="CJ86" s="585"/>
      <c r="CL86" s="576"/>
      <c r="CM86" s="576"/>
      <c r="CO86" s="585"/>
      <c r="CP86" s="585"/>
      <c r="CQ86" s="585"/>
      <c r="CR86" s="585"/>
      <c r="CS86" s="585"/>
      <c r="CT86" s="585"/>
      <c r="CU86" s="585"/>
      <c r="CW86" s="576"/>
      <c r="CX86" s="576"/>
      <c r="CY86" s="586"/>
      <c r="CZ86" s="585"/>
      <c r="DA86" s="585"/>
      <c r="DB86" s="585"/>
      <c r="DC86" s="585"/>
      <c r="DD86" s="585"/>
      <c r="DE86" s="585"/>
      <c r="DF86" s="585"/>
      <c r="DH86" s="576"/>
      <c r="DI86" s="576"/>
      <c r="DJ86" s="576"/>
    </row>
    <row r="87" spans="3:114" s="12" customFormat="1" x14ac:dyDescent="0.25">
      <c r="C87" s="584"/>
      <c r="D87" s="585"/>
      <c r="E87" s="585"/>
      <c r="F87" s="585"/>
      <c r="G87" s="585"/>
      <c r="H87" s="585"/>
      <c r="I87" s="585"/>
      <c r="J87" s="585"/>
      <c r="L87" s="576"/>
      <c r="M87" s="576"/>
      <c r="N87" s="576"/>
      <c r="P87" s="585"/>
      <c r="Q87" s="585"/>
      <c r="R87" s="585"/>
      <c r="S87" s="585"/>
      <c r="T87" s="585"/>
      <c r="U87" s="585"/>
      <c r="V87" s="585"/>
      <c r="X87" s="576"/>
      <c r="Y87" s="576"/>
      <c r="AA87" s="585"/>
      <c r="AB87" s="585"/>
      <c r="AC87" s="585"/>
      <c r="AD87" s="585"/>
      <c r="AE87" s="585"/>
      <c r="AF87" s="585"/>
      <c r="AG87" s="585"/>
      <c r="AI87" s="576"/>
      <c r="AJ87" s="576"/>
      <c r="AL87" s="585"/>
      <c r="AM87" s="585"/>
      <c r="AN87" s="585"/>
      <c r="AO87" s="585"/>
      <c r="AP87" s="585"/>
      <c r="AQ87" s="585"/>
      <c r="AR87" s="585"/>
      <c r="AT87" s="576"/>
      <c r="AU87" s="576"/>
      <c r="AW87" s="585"/>
      <c r="AX87" s="585"/>
      <c r="AY87" s="585"/>
      <c r="AZ87" s="585"/>
      <c r="BA87" s="585"/>
      <c r="BB87" s="585"/>
      <c r="BC87" s="585"/>
      <c r="BE87" s="576"/>
      <c r="BF87" s="576"/>
      <c r="BH87" s="585"/>
      <c r="BI87" s="585"/>
      <c r="BJ87" s="585"/>
      <c r="BK87" s="585"/>
      <c r="BL87" s="585"/>
      <c r="BM87" s="585"/>
      <c r="BN87" s="585"/>
      <c r="BP87" s="576"/>
      <c r="BQ87" s="576"/>
      <c r="BS87" s="585"/>
      <c r="BT87" s="585"/>
      <c r="BU87" s="585"/>
      <c r="BV87" s="585"/>
      <c r="BW87" s="585"/>
      <c r="BX87" s="585"/>
      <c r="BY87" s="585"/>
      <c r="CA87" s="576"/>
      <c r="CB87" s="576"/>
      <c r="CD87" s="585"/>
      <c r="CE87" s="585"/>
      <c r="CF87" s="585"/>
      <c r="CG87" s="585"/>
      <c r="CH87" s="585"/>
      <c r="CI87" s="585"/>
      <c r="CJ87" s="585"/>
      <c r="CL87" s="576"/>
      <c r="CM87" s="576"/>
      <c r="CO87" s="585"/>
      <c r="CP87" s="585"/>
      <c r="CQ87" s="585"/>
      <c r="CR87" s="585"/>
      <c r="CS87" s="585"/>
      <c r="CT87" s="585"/>
      <c r="CU87" s="585"/>
      <c r="CW87" s="576"/>
      <c r="CX87" s="576"/>
      <c r="CY87" s="586"/>
      <c r="CZ87" s="585"/>
      <c r="DA87" s="585"/>
      <c r="DB87" s="585"/>
      <c r="DC87" s="585"/>
      <c r="DD87" s="585"/>
      <c r="DE87" s="585"/>
      <c r="DF87" s="585"/>
      <c r="DH87" s="576"/>
      <c r="DI87" s="576"/>
      <c r="DJ87" s="576"/>
    </row>
    <row r="88" spans="3:114" s="12" customFormat="1" x14ac:dyDescent="0.25">
      <c r="C88" s="584"/>
      <c r="D88" s="585"/>
      <c r="E88" s="585"/>
      <c r="F88" s="585"/>
      <c r="G88" s="585"/>
      <c r="H88" s="585"/>
      <c r="I88" s="585"/>
      <c r="J88" s="585"/>
      <c r="L88" s="576"/>
      <c r="M88" s="576"/>
      <c r="N88" s="576"/>
      <c r="P88" s="585"/>
      <c r="Q88" s="585"/>
      <c r="R88" s="585"/>
      <c r="S88" s="585"/>
      <c r="T88" s="585"/>
      <c r="U88" s="585"/>
      <c r="V88" s="585"/>
      <c r="X88" s="576"/>
      <c r="Y88" s="576"/>
      <c r="AA88" s="585"/>
      <c r="AB88" s="585"/>
      <c r="AC88" s="585"/>
      <c r="AD88" s="585"/>
      <c r="AE88" s="585"/>
      <c r="AF88" s="585"/>
      <c r="AG88" s="585"/>
      <c r="AI88" s="576"/>
      <c r="AJ88" s="576"/>
      <c r="AL88" s="585"/>
      <c r="AM88" s="585"/>
      <c r="AN88" s="585"/>
      <c r="AO88" s="585"/>
      <c r="AP88" s="585"/>
      <c r="AQ88" s="585"/>
      <c r="AR88" s="585"/>
      <c r="AT88" s="576"/>
      <c r="AU88" s="576"/>
      <c r="AW88" s="585"/>
      <c r="AX88" s="585"/>
      <c r="AY88" s="585"/>
      <c r="AZ88" s="585"/>
      <c r="BA88" s="585"/>
      <c r="BB88" s="585"/>
      <c r="BC88" s="585"/>
      <c r="BE88" s="576"/>
      <c r="BF88" s="576"/>
      <c r="BH88" s="585"/>
      <c r="BI88" s="585"/>
      <c r="BJ88" s="585"/>
      <c r="BK88" s="585"/>
      <c r="BL88" s="585"/>
      <c r="BM88" s="585"/>
      <c r="BN88" s="585"/>
      <c r="BP88" s="576"/>
      <c r="BQ88" s="576"/>
      <c r="BS88" s="585"/>
      <c r="BT88" s="585"/>
      <c r="BU88" s="585"/>
      <c r="BV88" s="585"/>
      <c r="BW88" s="585"/>
      <c r="BX88" s="585"/>
      <c r="BY88" s="585"/>
      <c r="CA88" s="576"/>
      <c r="CB88" s="576"/>
      <c r="CD88" s="585"/>
      <c r="CE88" s="585"/>
      <c r="CF88" s="585"/>
      <c r="CG88" s="585"/>
      <c r="CH88" s="585"/>
      <c r="CI88" s="585"/>
      <c r="CJ88" s="585"/>
      <c r="CL88" s="576"/>
      <c r="CM88" s="576"/>
      <c r="CO88" s="585"/>
      <c r="CP88" s="585"/>
      <c r="CQ88" s="585"/>
      <c r="CR88" s="585"/>
      <c r="CS88" s="585"/>
      <c r="CT88" s="585"/>
      <c r="CU88" s="585"/>
      <c r="CW88" s="576"/>
      <c r="CX88" s="576"/>
      <c r="CY88" s="586"/>
      <c r="CZ88" s="585"/>
      <c r="DA88" s="585"/>
      <c r="DB88" s="585"/>
      <c r="DC88" s="585"/>
      <c r="DD88" s="585"/>
      <c r="DE88" s="585"/>
      <c r="DF88" s="585"/>
      <c r="DH88" s="576"/>
      <c r="DI88" s="576"/>
      <c r="DJ88" s="576"/>
    </row>
    <row r="89" spans="3:114" s="12" customFormat="1" x14ac:dyDescent="0.25">
      <c r="C89" s="584"/>
      <c r="D89" s="585"/>
      <c r="E89" s="585"/>
      <c r="F89" s="585"/>
      <c r="G89" s="585"/>
      <c r="H89" s="585"/>
      <c r="I89" s="585"/>
      <c r="J89" s="585"/>
      <c r="L89" s="576"/>
      <c r="M89" s="576"/>
      <c r="N89" s="576"/>
      <c r="P89" s="585"/>
      <c r="Q89" s="585"/>
      <c r="R89" s="585"/>
      <c r="S89" s="585"/>
      <c r="T89" s="585"/>
      <c r="U89" s="585"/>
      <c r="V89" s="585"/>
      <c r="X89" s="576"/>
      <c r="Y89" s="576"/>
      <c r="AA89" s="585"/>
      <c r="AB89" s="585"/>
      <c r="AC89" s="585"/>
      <c r="AD89" s="585"/>
      <c r="AE89" s="585"/>
      <c r="AF89" s="585"/>
      <c r="AG89" s="585"/>
      <c r="AI89" s="576"/>
      <c r="AJ89" s="576"/>
      <c r="AL89" s="585"/>
      <c r="AM89" s="585"/>
      <c r="AN89" s="585"/>
      <c r="AO89" s="585"/>
      <c r="AP89" s="585"/>
      <c r="AQ89" s="585"/>
      <c r="AR89" s="585"/>
      <c r="AT89" s="576"/>
      <c r="AU89" s="576"/>
      <c r="AW89" s="585"/>
      <c r="AX89" s="585"/>
      <c r="AY89" s="585"/>
      <c r="AZ89" s="585"/>
      <c r="BA89" s="585"/>
      <c r="BB89" s="585"/>
      <c r="BC89" s="585"/>
      <c r="BE89" s="576"/>
      <c r="BF89" s="576"/>
      <c r="BH89" s="585"/>
      <c r="BI89" s="585"/>
      <c r="BJ89" s="585"/>
      <c r="BK89" s="585"/>
      <c r="BL89" s="585"/>
      <c r="BM89" s="585"/>
      <c r="BN89" s="585"/>
      <c r="BP89" s="576"/>
      <c r="BQ89" s="576"/>
      <c r="BS89" s="585"/>
      <c r="BT89" s="585"/>
      <c r="BU89" s="585"/>
      <c r="BV89" s="585"/>
      <c r="BW89" s="585"/>
      <c r="BX89" s="585"/>
      <c r="BY89" s="585"/>
      <c r="CA89" s="576"/>
      <c r="CB89" s="576"/>
      <c r="CD89" s="585"/>
      <c r="CE89" s="585"/>
      <c r="CF89" s="585"/>
      <c r="CG89" s="585"/>
      <c r="CH89" s="585"/>
      <c r="CI89" s="585"/>
      <c r="CJ89" s="585"/>
      <c r="CL89" s="576"/>
      <c r="CM89" s="576"/>
      <c r="CO89" s="585"/>
      <c r="CP89" s="585"/>
      <c r="CQ89" s="585"/>
      <c r="CR89" s="585"/>
      <c r="CS89" s="585"/>
      <c r="CT89" s="585"/>
      <c r="CU89" s="585"/>
      <c r="CW89" s="576"/>
      <c r="CX89" s="576"/>
      <c r="CY89" s="586"/>
      <c r="CZ89" s="585"/>
      <c r="DA89" s="585"/>
      <c r="DB89" s="585"/>
      <c r="DC89" s="585"/>
      <c r="DD89" s="585"/>
      <c r="DE89" s="585"/>
      <c r="DF89" s="585"/>
      <c r="DH89" s="576"/>
      <c r="DI89" s="576"/>
      <c r="DJ89" s="576"/>
    </row>
    <row r="90" spans="3:114" s="12" customFormat="1" x14ac:dyDescent="0.25">
      <c r="C90" s="584"/>
      <c r="D90" s="585"/>
      <c r="E90" s="585"/>
      <c r="F90" s="585"/>
      <c r="G90" s="585"/>
      <c r="H90" s="585"/>
      <c r="I90" s="585"/>
      <c r="J90" s="585"/>
      <c r="L90" s="576"/>
      <c r="M90" s="576"/>
      <c r="N90" s="576"/>
      <c r="P90" s="585"/>
      <c r="Q90" s="585"/>
      <c r="R90" s="585"/>
      <c r="S90" s="585"/>
      <c r="T90" s="585"/>
      <c r="U90" s="585"/>
      <c r="V90" s="585"/>
      <c r="X90" s="576"/>
      <c r="Y90" s="576"/>
      <c r="AA90" s="585"/>
      <c r="AB90" s="585"/>
      <c r="AC90" s="585"/>
      <c r="AD90" s="585"/>
      <c r="AE90" s="585"/>
      <c r="AF90" s="585"/>
      <c r="AG90" s="585"/>
      <c r="AI90" s="576"/>
      <c r="AJ90" s="576"/>
      <c r="AL90" s="585"/>
      <c r="AM90" s="585"/>
      <c r="AN90" s="585"/>
      <c r="AO90" s="585"/>
      <c r="AP90" s="585"/>
      <c r="AQ90" s="585"/>
      <c r="AR90" s="585"/>
      <c r="AT90" s="576"/>
      <c r="AU90" s="576"/>
      <c r="AW90" s="585"/>
      <c r="AX90" s="585"/>
      <c r="AY90" s="585"/>
      <c r="AZ90" s="585"/>
      <c r="BA90" s="585"/>
      <c r="BB90" s="585"/>
      <c r="BC90" s="585"/>
      <c r="BE90" s="576"/>
      <c r="BF90" s="576"/>
      <c r="BH90" s="585"/>
      <c r="BI90" s="585"/>
      <c r="BJ90" s="585"/>
      <c r="BK90" s="585"/>
      <c r="BL90" s="585"/>
      <c r="BM90" s="585"/>
      <c r="BN90" s="585"/>
      <c r="BP90" s="576"/>
      <c r="BQ90" s="576"/>
      <c r="BS90" s="585"/>
      <c r="BT90" s="585"/>
      <c r="BU90" s="585"/>
      <c r="BV90" s="585"/>
      <c r="BW90" s="585"/>
      <c r="BX90" s="585"/>
      <c r="BY90" s="585"/>
      <c r="CA90" s="576"/>
      <c r="CB90" s="576"/>
      <c r="CD90" s="585"/>
      <c r="CE90" s="585"/>
      <c r="CF90" s="585"/>
      <c r="CG90" s="585"/>
      <c r="CH90" s="585"/>
      <c r="CI90" s="585"/>
      <c r="CJ90" s="585"/>
      <c r="CL90" s="576"/>
      <c r="CM90" s="576"/>
      <c r="CO90" s="585"/>
      <c r="CP90" s="585"/>
      <c r="CQ90" s="585"/>
      <c r="CR90" s="585"/>
      <c r="CS90" s="585"/>
      <c r="CT90" s="585"/>
      <c r="CU90" s="585"/>
      <c r="CW90" s="576"/>
      <c r="CX90" s="576"/>
      <c r="CY90" s="586"/>
      <c r="CZ90" s="585"/>
      <c r="DA90" s="585"/>
      <c r="DB90" s="585"/>
      <c r="DC90" s="585"/>
      <c r="DD90" s="585"/>
      <c r="DE90" s="585"/>
      <c r="DF90" s="585"/>
      <c r="DH90" s="576"/>
      <c r="DI90" s="576"/>
      <c r="DJ90" s="576"/>
    </row>
  </sheetData>
  <sheetProtection algorithmName="SHA-512" hashValue="fqHHFljntfVIaQ1dEl1wDMb5J+IBOnI2RtDLhc0gNUHspDKMGdvMYJgfRfTEXlD4RwEkLHTMdzbDY4P/iMtIZA==" saltValue="xmg41bPkycxnJZub3/AmDg==" spinCount="100000" sheet="1" objects="1" scenarios="1"/>
  <mergeCells count="1074">
    <mergeCell ref="A43:B43"/>
    <mergeCell ref="K43:M43"/>
    <mergeCell ref="W43:X43"/>
    <mergeCell ref="AH43:AI43"/>
    <mergeCell ref="Z41:Z42"/>
    <mergeCell ref="AC41:AC42"/>
    <mergeCell ref="U41:U42"/>
    <mergeCell ref="BV41:BV42"/>
    <mergeCell ref="BK41:BK42"/>
    <mergeCell ref="AY39:AY40"/>
    <mergeCell ref="AY41:AY42"/>
    <mergeCell ref="AD39:AD40"/>
    <mergeCell ref="AD41:AD42"/>
    <mergeCell ref="AF41:AF42"/>
    <mergeCell ref="A41:A42"/>
    <mergeCell ref="BJ41:BJ42"/>
    <mergeCell ref="BI41:BI42"/>
    <mergeCell ref="BK39:BK40"/>
    <mergeCell ref="BH39:BH40"/>
    <mergeCell ref="C41:C42"/>
    <mergeCell ref="B41:B42"/>
    <mergeCell ref="Q41:Q42"/>
    <mergeCell ref="R41:R42"/>
    <mergeCell ref="D41:D42"/>
    <mergeCell ref="AS43:AT43"/>
    <mergeCell ref="BD43:BE43"/>
    <mergeCell ref="BO43:BP43"/>
    <mergeCell ref="BA39:BA40"/>
    <mergeCell ref="AX41:AX42"/>
    <mergeCell ref="D39:D40"/>
    <mergeCell ref="E39:E40"/>
    <mergeCell ref="G39:G40"/>
    <mergeCell ref="DG43:DH43"/>
    <mergeCell ref="CC41:CC42"/>
    <mergeCell ref="CG41:CG42"/>
    <mergeCell ref="BL39:BL40"/>
    <mergeCell ref="BI39:BI40"/>
    <mergeCell ref="BG41:BG42"/>
    <mergeCell ref="BG39:BG40"/>
    <mergeCell ref="BT41:BT42"/>
    <mergeCell ref="BU41:BU42"/>
    <mergeCell ref="BS41:BS42"/>
    <mergeCell ref="BW41:BW42"/>
    <mergeCell ref="BX41:BX42"/>
    <mergeCell ref="BV39:BV40"/>
    <mergeCell ref="CO41:CO42"/>
    <mergeCell ref="CN39:CN40"/>
    <mergeCell ref="CH41:CH42"/>
    <mergeCell ref="CE41:CE42"/>
    <mergeCell ref="CF41:CF42"/>
    <mergeCell ref="CI41:CI42"/>
    <mergeCell ref="CD41:CD42"/>
    <mergeCell ref="CN41:CN42"/>
    <mergeCell ref="CS41:CS42"/>
    <mergeCell ref="CT41:CT42"/>
    <mergeCell ref="DB41:DB42"/>
    <mergeCell ref="BH41:BH42"/>
    <mergeCell ref="CQ39:CQ40"/>
    <mergeCell ref="CQ41:CQ42"/>
    <mergeCell ref="CJ39:CJ40"/>
    <mergeCell ref="CJ41:CJ42"/>
    <mergeCell ref="CO39:CO40"/>
    <mergeCell ref="CP39:CP40"/>
    <mergeCell ref="CP41:CP42"/>
    <mergeCell ref="BZ43:CA43"/>
    <mergeCell ref="CK43:CL43"/>
    <mergeCell ref="CV43:CW43"/>
    <mergeCell ref="BY41:BY42"/>
    <mergeCell ref="BR41:BR42"/>
    <mergeCell ref="BL41:BL42"/>
    <mergeCell ref="BM41:BM42"/>
    <mergeCell ref="BN41:BN42"/>
    <mergeCell ref="AX39:AX40"/>
    <mergeCell ref="BC41:BC42"/>
    <mergeCell ref="AZ39:AZ40"/>
    <mergeCell ref="V41:V42"/>
    <mergeCell ref="T41:T42"/>
    <mergeCell ref="AA41:AA42"/>
    <mergeCell ref="Z39:Z40"/>
    <mergeCell ref="J39:J40"/>
    <mergeCell ref="Q39:Q40"/>
    <mergeCell ref="AN39:AN40"/>
    <mergeCell ref="AG39:AG40"/>
    <mergeCell ref="AK39:AK40"/>
    <mergeCell ref="AM39:AM40"/>
    <mergeCell ref="AZ41:AZ42"/>
    <mergeCell ref="BC39:BC40"/>
    <mergeCell ref="BT39:BT40"/>
    <mergeCell ref="BS39:BS40"/>
    <mergeCell ref="BW39:BW40"/>
    <mergeCell ref="CF39:CF40"/>
    <mergeCell ref="CD39:CD40"/>
    <mergeCell ref="AF39:AF40"/>
    <mergeCell ref="AA39:AA40"/>
    <mergeCell ref="BB41:BB42"/>
    <mergeCell ref="BA41:BA42"/>
    <mergeCell ref="BB39:BB40"/>
    <mergeCell ref="AP41:AP42"/>
    <mergeCell ref="AP39:AP40"/>
    <mergeCell ref="AW33:AW35"/>
    <mergeCell ref="AF33:AF35"/>
    <mergeCell ref="AO33:AO35"/>
    <mergeCell ref="AM37:AM38"/>
    <mergeCell ref="AN33:AN35"/>
    <mergeCell ref="AM33:AM35"/>
    <mergeCell ref="AO37:AO38"/>
    <mergeCell ref="AP37:AP38"/>
    <mergeCell ref="AA37:AA38"/>
    <mergeCell ref="AB37:AB38"/>
    <mergeCell ref="AN37:AN38"/>
    <mergeCell ref="AL37:AL38"/>
    <mergeCell ref="AK33:AK35"/>
    <mergeCell ref="AW41:AW42"/>
    <mergeCell ref="AK41:AK42"/>
    <mergeCell ref="AG41:AG42"/>
    <mergeCell ref="AO39:AO40"/>
    <mergeCell ref="AL39:AL40"/>
    <mergeCell ref="AN41:AN42"/>
    <mergeCell ref="AV37:AV38"/>
    <mergeCell ref="AQ37:AQ38"/>
    <mergeCell ref="AW37:AW38"/>
    <mergeCell ref="AW39:AW40"/>
    <mergeCell ref="AB39:AB40"/>
    <mergeCell ref="AK37:AK38"/>
    <mergeCell ref="AL33:AL35"/>
    <mergeCell ref="E41:E42"/>
    <mergeCell ref="E37:E38"/>
    <mergeCell ref="F41:F42"/>
    <mergeCell ref="G41:G42"/>
    <mergeCell ref="G37:G38"/>
    <mergeCell ref="AR39:AR40"/>
    <mergeCell ref="AQ39:AQ40"/>
    <mergeCell ref="AR41:AR42"/>
    <mergeCell ref="AQ41:AQ42"/>
    <mergeCell ref="AE41:AE42"/>
    <mergeCell ref="AO41:AO42"/>
    <mergeCell ref="AL41:AL42"/>
    <mergeCell ref="AM41:AM42"/>
    <mergeCell ref="G33:G35"/>
    <mergeCell ref="H37:H38"/>
    <mergeCell ref="S33:S35"/>
    <mergeCell ref="R33:R35"/>
    <mergeCell ref="H33:H35"/>
    <mergeCell ref="P37:P38"/>
    <mergeCell ref="O37:O38"/>
    <mergeCell ref="H39:H40"/>
    <mergeCell ref="F39:F40"/>
    <mergeCell ref="Q37:Q38"/>
    <mergeCell ref="R37:R38"/>
    <mergeCell ref="S41:S42"/>
    <mergeCell ref="S39:S40"/>
    <mergeCell ref="AD37:AD38"/>
    <mergeCell ref="U37:U38"/>
    <mergeCell ref="AC37:AC38"/>
    <mergeCell ref="P39:P40"/>
    <mergeCell ref="V39:V40"/>
    <mergeCell ref="U39:U40"/>
    <mergeCell ref="Q16:Q17"/>
    <mergeCell ref="R16:R17"/>
    <mergeCell ref="S16:S17"/>
    <mergeCell ref="AL19:AL20"/>
    <mergeCell ref="AR16:AR17"/>
    <mergeCell ref="AF16:AF17"/>
    <mergeCell ref="AO19:AO20"/>
    <mergeCell ref="AK16:AK17"/>
    <mergeCell ref="AL16:AL17"/>
    <mergeCell ref="AN19:AN20"/>
    <mergeCell ref="AD19:AD20"/>
    <mergeCell ref="A15:M15"/>
    <mergeCell ref="I12:I14"/>
    <mergeCell ref="J12:J14"/>
    <mergeCell ref="B12:B14"/>
    <mergeCell ref="H12:H14"/>
    <mergeCell ref="Z12:Z14"/>
    <mergeCell ref="AM12:AM14"/>
    <mergeCell ref="S12:S14"/>
    <mergeCell ref="V19:V20"/>
    <mergeCell ref="R19:R20"/>
    <mergeCell ref="P19:P20"/>
    <mergeCell ref="AC19:AC20"/>
    <mergeCell ref="AE19:AE20"/>
    <mergeCell ref="AB19:AB20"/>
    <mergeCell ref="Z19:Z20"/>
    <mergeCell ref="AG19:AG20"/>
    <mergeCell ref="AF19:AF20"/>
    <mergeCell ref="AA19:AA20"/>
    <mergeCell ref="A16:A17"/>
    <mergeCell ref="J16:J17"/>
    <mergeCell ref="O16:O17"/>
    <mergeCell ref="AL2:AT2"/>
    <mergeCell ref="AL3:AT3"/>
    <mergeCell ref="AA2:AI2"/>
    <mergeCell ref="AI4:AI5"/>
    <mergeCell ref="AH4:AH5"/>
    <mergeCell ref="AL4:AL5"/>
    <mergeCell ref="AR4:AR5"/>
    <mergeCell ref="AS4:AS5"/>
    <mergeCell ref="Z15:AI15"/>
    <mergeCell ref="AF12:AF14"/>
    <mergeCell ref="AK7:AT7"/>
    <mergeCell ref="AK9:AT9"/>
    <mergeCell ref="AK11:AT11"/>
    <mergeCell ref="AK12:AK14"/>
    <mergeCell ref="AL12:AL14"/>
    <mergeCell ref="AQ12:AQ14"/>
    <mergeCell ref="AO12:AO14"/>
    <mergeCell ref="AN12:AN14"/>
    <mergeCell ref="Z4:Z5"/>
    <mergeCell ref="AA4:AA5"/>
    <mergeCell ref="AK15:AT15"/>
    <mergeCell ref="A1:M1"/>
    <mergeCell ref="A2:M2"/>
    <mergeCell ref="A4:A5"/>
    <mergeCell ref="B4:B5"/>
    <mergeCell ref="D4:D5"/>
    <mergeCell ref="E4:I4"/>
    <mergeCell ref="C4:C5"/>
    <mergeCell ref="J4:J5"/>
    <mergeCell ref="K4:K5"/>
    <mergeCell ref="A3:M3"/>
    <mergeCell ref="P2:X2"/>
    <mergeCell ref="P3:X3"/>
    <mergeCell ref="P4:P5"/>
    <mergeCell ref="W4:W5"/>
    <mergeCell ref="X4:X5"/>
    <mergeCell ref="Q4:U4"/>
    <mergeCell ref="AE12:AE14"/>
    <mergeCell ref="M4:M5"/>
    <mergeCell ref="T12:T14"/>
    <mergeCell ref="P12:P14"/>
    <mergeCell ref="Q12:Q14"/>
    <mergeCell ref="R12:R14"/>
    <mergeCell ref="Z7:AI7"/>
    <mergeCell ref="AG4:AG5"/>
    <mergeCell ref="AA12:AA14"/>
    <mergeCell ref="AG12:AG14"/>
    <mergeCell ref="L4:L5"/>
    <mergeCell ref="O11:X11"/>
    <mergeCell ref="A7:M7"/>
    <mergeCell ref="AC12:AC14"/>
    <mergeCell ref="AB12:AB14"/>
    <mergeCell ref="AD12:AD14"/>
    <mergeCell ref="EF3:EJ3"/>
    <mergeCell ref="T16:T17"/>
    <mergeCell ref="Z9:AI9"/>
    <mergeCell ref="O4:O5"/>
    <mergeCell ref="AX4:BB4"/>
    <mergeCell ref="W6:X6"/>
    <mergeCell ref="AH6:AI6"/>
    <mergeCell ref="Z11:AI11"/>
    <mergeCell ref="AM4:AQ4"/>
    <mergeCell ref="K6:M6"/>
    <mergeCell ref="G12:G14"/>
    <mergeCell ref="A12:A14"/>
    <mergeCell ref="E12:E14"/>
    <mergeCell ref="A9:M9"/>
    <mergeCell ref="V16:V17"/>
    <mergeCell ref="AD16:AD17"/>
    <mergeCell ref="AG16:AG17"/>
    <mergeCell ref="Z16:Z17"/>
    <mergeCell ref="AA16:AA17"/>
    <mergeCell ref="AE16:AE17"/>
    <mergeCell ref="AB16:AB17"/>
    <mergeCell ref="AC16:AC17"/>
    <mergeCell ref="AT4:AT5"/>
    <mergeCell ref="BR15:CA15"/>
    <mergeCell ref="CC11:CL11"/>
    <mergeCell ref="CI12:CI14"/>
    <mergeCell ref="CC12:CC14"/>
    <mergeCell ref="CC7:CL7"/>
    <mergeCell ref="CE12:CE14"/>
    <mergeCell ref="CH16:CH17"/>
    <mergeCell ref="CC16:CC17"/>
    <mergeCell ref="CO16:CO17"/>
    <mergeCell ref="F12:F14"/>
    <mergeCell ref="G19:G20"/>
    <mergeCell ref="D22:D23"/>
    <mergeCell ref="G22:G23"/>
    <mergeCell ref="F22:F23"/>
    <mergeCell ref="O7:X7"/>
    <mergeCell ref="AB4:AF4"/>
    <mergeCell ref="C37:C38"/>
    <mergeCell ref="E24:E26"/>
    <mergeCell ref="D37:D38"/>
    <mergeCell ref="E33:E35"/>
    <mergeCell ref="E30:E31"/>
    <mergeCell ref="D24:D26"/>
    <mergeCell ref="EC3:EC6"/>
    <mergeCell ref="G16:G17"/>
    <mergeCell ref="O12:O14"/>
    <mergeCell ref="C12:C14"/>
    <mergeCell ref="E16:E17"/>
    <mergeCell ref="C16:C17"/>
    <mergeCell ref="D12:D14"/>
    <mergeCell ref="O15:X15"/>
    <mergeCell ref="U16:U17"/>
    <mergeCell ref="V12:V14"/>
    <mergeCell ref="C19:C20"/>
    <mergeCell ref="O9:X9"/>
    <mergeCell ref="U12:U14"/>
    <mergeCell ref="V4:V5"/>
    <mergeCell ref="A11:M11"/>
    <mergeCell ref="A6:B6"/>
    <mergeCell ref="AK4:AK5"/>
    <mergeCell ref="P16:P17"/>
    <mergeCell ref="B37:B38"/>
    <mergeCell ref="EK3:EK6"/>
    <mergeCell ref="AV7:BE7"/>
    <mergeCell ref="EE3:EE6"/>
    <mergeCell ref="DW3:DW6"/>
    <mergeCell ref="DX3:EB3"/>
    <mergeCell ref="BN4:BN5"/>
    <mergeCell ref="AW4:AW5"/>
    <mergeCell ref="BD4:BD5"/>
    <mergeCell ref="AV4:AV5"/>
    <mergeCell ref="CJ4:CJ5"/>
    <mergeCell ref="BG4:BG5"/>
    <mergeCell ref="BG7:BP7"/>
    <mergeCell ref="AA3:AI3"/>
    <mergeCell ref="BI4:BM4"/>
    <mergeCell ref="AY12:AY14"/>
    <mergeCell ref="AZ12:AZ14"/>
    <mergeCell ref="BH4:BH5"/>
    <mergeCell ref="BG9:BP9"/>
    <mergeCell ref="AR12:AR14"/>
    <mergeCell ref="AP12:AP14"/>
    <mergeCell ref="CL4:CL5"/>
    <mergeCell ref="AS6:AT6"/>
    <mergeCell ref="BG11:BP11"/>
    <mergeCell ref="BG12:BG14"/>
    <mergeCell ref="BH12:BH14"/>
    <mergeCell ref="BS4:BS5"/>
    <mergeCell ref="BT12:BT14"/>
    <mergeCell ref="BU12:BU14"/>
    <mergeCell ref="CO4:CO5"/>
    <mergeCell ref="CP4:CT4"/>
    <mergeCell ref="CN9:CW9"/>
    <mergeCell ref="CC9:CL9"/>
    <mergeCell ref="A37:A38"/>
    <mergeCell ref="F30:F31"/>
    <mergeCell ref="Z29:AI29"/>
    <mergeCell ref="Z27:Z28"/>
    <mergeCell ref="C30:C31"/>
    <mergeCell ref="C33:C35"/>
    <mergeCell ref="AA27:AA28"/>
    <mergeCell ref="AB27:AB28"/>
    <mergeCell ref="AG27:AG28"/>
    <mergeCell ref="AD27:AD28"/>
    <mergeCell ref="V24:V26"/>
    <mergeCell ref="Q24:Q26"/>
    <mergeCell ref="P22:P23"/>
    <mergeCell ref="P27:P28"/>
    <mergeCell ref="B30:B31"/>
    <mergeCell ref="D33:D35"/>
    <mergeCell ref="AE24:AE26"/>
    <mergeCell ref="AB24:AB26"/>
    <mergeCell ref="AC24:AC26"/>
    <mergeCell ref="AA22:AA23"/>
    <mergeCell ref="G30:G31"/>
    <mergeCell ref="V30:V31"/>
    <mergeCell ref="A24:A26"/>
    <mergeCell ref="AE30:AE31"/>
    <mergeCell ref="F33:F35"/>
    <mergeCell ref="O29:X29"/>
    <mergeCell ref="U27:U28"/>
    <mergeCell ref="T27:T28"/>
    <mergeCell ref="F37:F38"/>
    <mergeCell ref="Z37:Z38"/>
    <mergeCell ref="V37:V38"/>
    <mergeCell ref="AG37:AG38"/>
    <mergeCell ref="O21:X21"/>
    <mergeCell ref="S19:S20"/>
    <mergeCell ref="O22:O23"/>
    <mergeCell ref="O19:O20"/>
    <mergeCell ref="U19:U20"/>
    <mergeCell ref="Q19:Q20"/>
    <mergeCell ref="R22:R23"/>
    <mergeCell ref="P24:P26"/>
    <mergeCell ref="T24:T26"/>
    <mergeCell ref="A39:A40"/>
    <mergeCell ref="C39:C40"/>
    <mergeCell ref="A27:A28"/>
    <mergeCell ref="A30:A31"/>
    <mergeCell ref="A33:A35"/>
    <mergeCell ref="A29:M29"/>
    <mergeCell ref="C27:C28"/>
    <mergeCell ref="B33:B35"/>
    <mergeCell ref="D19:D20"/>
    <mergeCell ref="D30:D31"/>
    <mergeCell ref="J22:J23"/>
    <mergeCell ref="J24:J26"/>
    <mergeCell ref="U24:U26"/>
    <mergeCell ref="Q22:Q23"/>
    <mergeCell ref="T19:T20"/>
    <mergeCell ref="S22:S23"/>
    <mergeCell ref="U22:U23"/>
    <mergeCell ref="T22:T23"/>
    <mergeCell ref="V22:V23"/>
    <mergeCell ref="C24:C26"/>
    <mergeCell ref="S27:S28"/>
    <mergeCell ref="S37:S38"/>
    <mergeCell ref="B39:B40"/>
    <mergeCell ref="H16:H17"/>
    <mergeCell ref="I16:I17"/>
    <mergeCell ref="B16:B17"/>
    <mergeCell ref="D16:D17"/>
    <mergeCell ref="F16:F17"/>
    <mergeCell ref="J19:J20"/>
    <mergeCell ref="A21:M21"/>
    <mergeCell ref="E19:E20"/>
    <mergeCell ref="A22:A23"/>
    <mergeCell ref="H27:H28"/>
    <mergeCell ref="B27:B28"/>
    <mergeCell ref="D27:D28"/>
    <mergeCell ref="E27:E28"/>
    <mergeCell ref="C22:C23"/>
    <mergeCell ref="E22:E23"/>
    <mergeCell ref="H22:H23"/>
    <mergeCell ref="G24:G26"/>
    <mergeCell ref="B19:B20"/>
    <mergeCell ref="F19:F20"/>
    <mergeCell ref="H19:H20"/>
    <mergeCell ref="I27:I28"/>
    <mergeCell ref="I19:I20"/>
    <mergeCell ref="B22:B23"/>
    <mergeCell ref="I24:I26"/>
    <mergeCell ref="I22:I23"/>
    <mergeCell ref="G27:G28"/>
    <mergeCell ref="H24:H26"/>
    <mergeCell ref="A19:A20"/>
    <mergeCell ref="B24:B26"/>
    <mergeCell ref="F24:F26"/>
    <mergeCell ref="F27:F28"/>
    <mergeCell ref="H30:H31"/>
    <mergeCell ref="H41:H42"/>
    <mergeCell ref="AQ24:AQ26"/>
    <mergeCell ref="AK29:AT29"/>
    <mergeCell ref="AV30:AV31"/>
    <mergeCell ref="AO24:AO26"/>
    <mergeCell ref="AN24:AN26"/>
    <mergeCell ref="AP24:AP26"/>
    <mergeCell ref="AL27:AL28"/>
    <mergeCell ref="AQ27:AQ28"/>
    <mergeCell ref="AO27:AO28"/>
    <mergeCell ref="AK27:AK28"/>
    <mergeCell ref="AM27:AM28"/>
    <mergeCell ref="AF37:AF38"/>
    <mergeCell ref="T39:T40"/>
    <mergeCell ref="T30:T31"/>
    <mergeCell ref="Z30:Z31"/>
    <mergeCell ref="R24:R26"/>
    <mergeCell ref="V27:V28"/>
    <mergeCell ref="AV39:AV40"/>
    <mergeCell ref="AE39:AE40"/>
    <mergeCell ref="AV41:AV42"/>
    <mergeCell ref="AC27:AC28"/>
    <mergeCell ref="AE27:AE28"/>
    <mergeCell ref="AP27:AP28"/>
    <mergeCell ref="AN27:AN28"/>
    <mergeCell ref="AV27:AV28"/>
    <mergeCell ref="AR27:AR28"/>
    <mergeCell ref="O27:O28"/>
    <mergeCell ref="AE37:AE38"/>
    <mergeCell ref="P41:P42"/>
    <mergeCell ref="O30:O31"/>
    <mergeCell ref="I37:I38"/>
    <mergeCell ref="I33:I35"/>
    <mergeCell ref="J33:J35"/>
    <mergeCell ref="O41:O42"/>
    <mergeCell ref="J41:J42"/>
    <mergeCell ref="P33:P35"/>
    <mergeCell ref="P30:P31"/>
    <mergeCell ref="AB41:AB42"/>
    <mergeCell ref="I30:I31"/>
    <mergeCell ref="R27:R28"/>
    <mergeCell ref="AO30:AO31"/>
    <mergeCell ref="AF30:AF31"/>
    <mergeCell ref="AN30:AN31"/>
    <mergeCell ref="AM30:AM31"/>
    <mergeCell ref="AG30:AG31"/>
    <mergeCell ref="AG33:AG35"/>
    <mergeCell ref="AK30:AK31"/>
    <mergeCell ref="I41:I42"/>
    <mergeCell ref="O39:O40"/>
    <mergeCell ref="I39:I40"/>
    <mergeCell ref="AF27:AF28"/>
    <mergeCell ref="O24:O26"/>
    <mergeCell ref="J37:J38"/>
    <mergeCell ref="S24:S26"/>
    <mergeCell ref="Z24:Z26"/>
    <mergeCell ref="AA24:AA26"/>
    <mergeCell ref="AD24:AD26"/>
    <mergeCell ref="AC39:AC40"/>
    <mergeCell ref="U33:U35"/>
    <mergeCell ref="Z33:Z35"/>
    <mergeCell ref="AC33:AC35"/>
    <mergeCell ref="O33:O35"/>
    <mergeCell ref="V33:V35"/>
    <mergeCell ref="T33:T35"/>
    <mergeCell ref="R39:R40"/>
    <mergeCell ref="J27:J28"/>
    <mergeCell ref="J30:J31"/>
    <mergeCell ref="Q27:Q28"/>
    <mergeCell ref="Q30:Q31"/>
    <mergeCell ref="AB33:AB35"/>
    <mergeCell ref="AB30:AB31"/>
    <mergeCell ref="Q33:Q35"/>
    <mergeCell ref="S30:S31"/>
    <mergeCell ref="U30:U31"/>
    <mergeCell ref="R30:R31"/>
    <mergeCell ref="T37:T38"/>
    <mergeCell ref="AV16:AV17"/>
    <mergeCell ref="AP22:AP23"/>
    <mergeCell ref="AP16:AP17"/>
    <mergeCell ref="AR19:AR20"/>
    <mergeCell ref="AO16:AO17"/>
    <mergeCell ref="AM22:AM23"/>
    <mergeCell ref="BA22:BA23"/>
    <mergeCell ref="BA24:BA26"/>
    <mergeCell ref="AM19:AM20"/>
    <mergeCell ref="AN16:AN17"/>
    <mergeCell ref="AM16:AM17"/>
    <mergeCell ref="AZ19:AZ20"/>
    <mergeCell ref="AV19:AV20"/>
    <mergeCell ref="AP19:AP20"/>
    <mergeCell ref="AY19:AY20"/>
    <mergeCell ref="Z22:Z23"/>
    <mergeCell ref="AD33:AD35"/>
    <mergeCell ref="AA33:AA35"/>
    <mergeCell ref="AE33:AE35"/>
    <mergeCell ref="AD22:AD23"/>
    <mergeCell ref="AR33:AR35"/>
    <mergeCell ref="AQ33:AQ35"/>
    <mergeCell ref="AV33:AV35"/>
    <mergeCell ref="AP33:AP35"/>
    <mergeCell ref="AR30:AR31"/>
    <mergeCell ref="AD30:AD31"/>
    <mergeCell ref="AC30:AC31"/>
    <mergeCell ref="AP30:AP31"/>
    <mergeCell ref="AE22:AE23"/>
    <mergeCell ref="AB22:AB23"/>
    <mergeCell ref="AC22:AC23"/>
    <mergeCell ref="AA30:AA31"/>
    <mergeCell ref="AF22:AF23"/>
    <mergeCell ref="Z21:AI21"/>
    <mergeCell ref="AW22:AW23"/>
    <mergeCell ref="AV24:AV26"/>
    <mergeCell ref="AG22:AG23"/>
    <mergeCell ref="AK22:AK23"/>
    <mergeCell ref="AN22:AN23"/>
    <mergeCell ref="AL22:AL23"/>
    <mergeCell ref="AG24:AG26"/>
    <mergeCell ref="AF24:AF26"/>
    <mergeCell ref="AQ22:AQ23"/>
    <mergeCell ref="AR24:AR26"/>
    <mergeCell ref="AV22:AV23"/>
    <mergeCell ref="AO22:AO23"/>
    <mergeCell ref="AW27:AW28"/>
    <mergeCell ref="AW30:AW31"/>
    <mergeCell ref="AL30:AL31"/>
    <mergeCell ref="AQ30:AQ31"/>
    <mergeCell ref="AV29:BE29"/>
    <mergeCell ref="AY30:AY31"/>
    <mergeCell ref="BB27:BB28"/>
    <mergeCell ref="BA27:BA28"/>
    <mergeCell ref="AZ27:AZ28"/>
    <mergeCell ref="BK12:BK14"/>
    <mergeCell ref="BL19:BL20"/>
    <mergeCell ref="AR37:AR38"/>
    <mergeCell ref="AV9:BE9"/>
    <mergeCell ref="BA19:BA20"/>
    <mergeCell ref="AW16:AW17"/>
    <mergeCell ref="AX24:AX26"/>
    <mergeCell ref="AY24:AY26"/>
    <mergeCell ref="AV11:BE11"/>
    <mergeCell ref="AV12:AV14"/>
    <mergeCell ref="BC12:BC14"/>
    <mergeCell ref="AW12:AW14"/>
    <mergeCell ref="BA12:BA14"/>
    <mergeCell ref="AK21:AT21"/>
    <mergeCell ref="AK19:AK20"/>
    <mergeCell ref="AQ16:AQ17"/>
    <mergeCell ref="AQ19:AQ20"/>
    <mergeCell ref="AX27:AX28"/>
    <mergeCell ref="AX16:AX17"/>
    <mergeCell ref="AM24:AM26"/>
    <mergeCell ref="AK24:AK26"/>
    <mergeCell ref="AL24:AL26"/>
    <mergeCell ref="AR22:AR23"/>
    <mergeCell ref="AX33:AX35"/>
    <mergeCell ref="BG19:BG20"/>
    <mergeCell ref="BH19:BH20"/>
    <mergeCell ref="BB16:BB17"/>
    <mergeCell ref="BK22:BK23"/>
    <mergeCell ref="BC27:BC28"/>
    <mergeCell ref="BG30:BG31"/>
    <mergeCell ref="AY37:AY38"/>
    <mergeCell ref="AX37:AX38"/>
    <mergeCell ref="BG16:BG17"/>
    <mergeCell ref="AW19:AW20"/>
    <mergeCell ref="AY22:AY23"/>
    <mergeCell ref="AX19:AX20"/>
    <mergeCell ref="AZ16:AZ17"/>
    <mergeCell ref="BA16:BA17"/>
    <mergeCell ref="BI16:BI17"/>
    <mergeCell ref="BG33:BG35"/>
    <mergeCell ref="BG37:BG38"/>
    <mergeCell ref="AZ22:AZ23"/>
    <mergeCell ref="AY16:AY17"/>
    <mergeCell ref="AZ24:AZ26"/>
    <mergeCell ref="BG22:BG23"/>
    <mergeCell ref="AW24:AW26"/>
    <mergeCell ref="BG24:BG26"/>
    <mergeCell ref="BR22:BR23"/>
    <mergeCell ref="BR27:BR28"/>
    <mergeCell ref="AY27:AY28"/>
    <mergeCell ref="BA30:BA31"/>
    <mergeCell ref="AY33:AY35"/>
    <mergeCell ref="BA37:BA38"/>
    <mergeCell ref="BA33:BA35"/>
    <mergeCell ref="AZ30:AZ31"/>
    <mergeCell ref="AX30:AX31"/>
    <mergeCell ref="AZ37:AZ38"/>
    <mergeCell ref="AZ33:AZ35"/>
    <mergeCell ref="BB30:BB31"/>
    <mergeCell ref="BB37:BB38"/>
    <mergeCell ref="BB33:BB35"/>
    <mergeCell ref="BC37:BC38"/>
    <mergeCell ref="BC30:BC31"/>
    <mergeCell ref="BC33:BC35"/>
    <mergeCell ref="AW2:BE2"/>
    <mergeCell ref="AW3:BE3"/>
    <mergeCell ref="BE4:BE5"/>
    <mergeCell ref="BD6:BE6"/>
    <mergeCell ref="BC4:BC5"/>
    <mergeCell ref="BB22:BB23"/>
    <mergeCell ref="BC22:BC23"/>
    <mergeCell ref="BC19:BC20"/>
    <mergeCell ref="BB19:BB20"/>
    <mergeCell ref="AV15:BE15"/>
    <mergeCell ref="BJ19:BJ20"/>
    <mergeCell ref="BI22:BI23"/>
    <mergeCell ref="BN24:BN26"/>
    <mergeCell ref="BN22:BN23"/>
    <mergeCell ref="BK24:BK26"/>
    <mergeCell ref="BL22:BL23"/>
    <mergeCell ref="BG15:BP15"/>
    <mergeCell ref="BL12:BL14"/>
    <mergeCell ref="BB12:BB14"/>
    <mergeCell ref="BC16:BC17"/>
    <mergeCell ref="BB24:BB26"/>
    <mergeCell ref="AV21:BE21"/>
    <mergeCell ref="AX22:AX23"/>
    <mergeCell ref="AX12:AX14"/>
    <mergeCell ref="BH16:BH17"/>
    <mergeCell ref="BK19:BK20"/>
    <mergeCell ref="BC24:BC26"/>
    <mergeCell ref="BH2:BP2"/>
    <mergeCell ref="BH3:BP3"/>
    <mergeCell ref="BO4:BO5"/>
    <mergeCell ref="BI12:BI14"/>
    <mergeCell ref="BJ16:BJ17"/>
    <mergeCell ref="BT37:BT38"/>
    <mergeCell ref="BJ12:BJ14"/>
    <mergeCell ref="BP4:BP5"/>
    <mergeCell ref="BO6:BP6"/>
    <mergeCell ref="BM12:BM14"/>
    <mergeCell ref="BN12:BN14"/>
    <mergeCell ref="BN16:BN17"/>
    <mergeCell ref="BM16:BM17"/>
    <mergeCell ref="BH27:BH28"/>
    <mergeCell ref="BJ37:BJ38"/>
    <mergeCell ref="BJ33:BJ35"/>
    <mergeCell ref="BH30:BH31"/>
    <mergeCell ref="BI30:BI31"/>
    <mergeCell ref="BH37:BH38"/>
    <mergeCell ref="BL24:BL26"/>
    <mergeCell ref="BK16:BK17"/>
    <mergeCell ref="BG21:BP21"/>
    <mergeCell ref="BJ22:BJ23"/>
    <mergeCell ref="BL30:BL31"/>
    <mergeCell ref="BJ30:BJ31"/>
    <mergeCell ref="BI24:BI26"/>
    <mergeCell ref="BJ27:BJ28"/>
    <mergeCell ref="BH24:BH26"/>
    <mergeCell ref="BI27:BI28"/>
    <mergeCell ref="BJ24:BJ26"/>
    <mergeCell ref="BM22:BM23"/>
    <mergeCell ref="BH33:BH35"/>
    <mergeCell ref="BG27:BG28"/>
    <mergeCell ref="BH22:BH23"/>
    <mergeCell ref="BL27:BL28"/>
    <mergeCell ref="BK37:BK38"/>
    <mergeCell ref="BS19:BS20"/>
    <mergeCell ref="BX16:BX17"/>
    <mergeCell ref="BS37:BS38"/>
    <mergeCell ref="BM27:BM28"/>
    <mergeCell ref="BS30:BS31"/>
    <mergeCell ref="BK33:BK35"/>
    <mergeCell ref="BS33:BS35"/>
    <mergeCell ref="BK27:BK28"/>
    <mergeCell ref="BL33:BL35"/>
    <mergeCell ref="BK30:BK31"/>
    <mergeCell ref="BI19:BI20"/>
    <mergeCell ref="BV16:BV17"/>
    <mergeCell ref="BR19:BR20"/>
    <mergeCell ref="BV19:BV20"/>
    <mergeCell ref="BR16:BR17"/>
    <mergeCell ref="BL16:BL17"/>
    <mergeCell ref="BN19:BN20"/>
    <mergeCell ref="BM19:BM20"/>
    <mergeCell ref="BI37:BI38"/>
    <mergeCell ref="BU33:BU35"/>
    <mergeCell ref="BR21:CA21"/>
    <mergeCell ref="BY16:BY17"/>
    <mergeCell ref="BU22:BU23"/>
    <mergeCell ref="BS27:BS28"/>
    <mergeCell ref="BU27:BU28"/>
    <mergeCell ref="BY27:BY28"/>
    <mergeCell ref="BL37:BL38"/>
    <mergeCell ref="BW19:BW20"/>
    <mergeCell ref="BX19:BX20"/>
    <mergeCell ref="BS16:BS17"/>
    <mergeCell ref="BW16:BW17"/>
    <mergeCell ref="BI33:BI35"/>
    <mergeCell ref="BY37:BY38"/>
    <mergeCell ref="CE22:CE23"/>
    <mergeCell ref="BS2:CA2"/>
    <mergeCell ref="BS3:CA3"/>
    <mergeCell ref="BZ4:BZ5"/>
    <mergeCell ref="CA4:CA5"/>
    <mergeCell ref="BY4:BY5"/>
    <mergeCell ref="BT4:BX4"/>
    <mergeCell ref="BV24:BV26"/>
    <mergeCell ref="BU24:BU26"/>
    <mergeCell ref="BW22:BW23"/>
    <mergeCell ref="BR7:CA7"/>
    <mergeCell ref="BV12:BV14"/>
    <mergeCell ref="BR4:BR5"/>
    <mergeCell ref="BR9:CA9"/>
    <mergeCell ref="BR12:BR14"/>
    <mergeCell ref="BT27:BT28"/>
    <mergeCell ref="BR37:BR38"/>
    <mergeCell ref="BR30:BR31"/>
    <mergeCell ref="BW37:BW38"/>
    <mergeCell ref="BX37:BX38"/>
    <mergeCell ref="BX33:BX35"/>
    <mergeCell ref="BW24:BW26"/>
    <mergeCell ref="BV27:BV28"/>
    <mergeCell ref="BR24:BR26"/>
    <mergeCell ref="BZ6:CA6"/>
    <mergeCell ref="BX12:BX14"/>
    <mergeCell ref="BY12:BY14"/>
    <mergeCell ref="BR11:CA11"/>
    <mergeCell ref="BW12:BW14"/>
    <mergeCell ref="BS12:BS14"/>
    <mergeCell ref="BX27:BX28"/>
    <mergeCell ref="BU30:BU31"/>
    <mergeCell ref="BM33:BM35"/>
    <mergeCell ref="BN39:BN40"/>
    <mergeCell ref="BU37:BU38"/>
    <mergeCell ref="BU39:BU40"/>
    <mergeCell ref="BM39:BM40"/>
    <mergeCell ref="BM30:BM31"/>
    <mergeCell ref="BM37:BM38"/>
    <mergeCell ref="BN37:BN38"/>
    <mergeCell ref="BN33:BN35"/>
    <mergeCell ref="CE16:CE17"/>
    <mergeCell ref="BR39:BR40"/>
    <mergeCell ref="BV22:BV23"/>
    <mergeCell ref="CD16:CD17"/>
    <mergeCell ref="CD22:CD23"/>
    <mergeCell ref="BY19:BY20"/>
    <mergeCell ref="BT19:BT20"/>
    <mergeCell ref="BU19:BU20"/>
    <mergeCell ref="BT30:BT31"/>
    <mergeCell ref="BX30:BX31"/>
    <mergeCell ref="BS22:BS23"/>
    <mergeCell ref="BR33:BR35"/>
    <mergeCell ref="BT22:BT23"/>
    <mergeCell ref="BY22:BY23"/>
    <mergeCell ref="BX22:BX23"/>
    <mergeCell ref="BX39:BX40"/>
    <mergeCell ref="BY39:BY40"/>
    <mergeCell ref="BT16:BT17"/>
    <mergeCell ref="BU16:BU17"/>
    <mergeCell ref="BN27:BN28"/>
    <mergeCell ref="BW27:BW28"/>
    <mergeCell ref="CE37:CE38"/>
    <mergeCell ref="BM24:BM26"/>
    <mergeCell ref="CF30:CF31"/>
    <mergeCell ref="CC27:CC28"/>
    <mergeCell ref="CR39:CR40"/>
    <mergeCell ref="CI30:CI31"/>
    <mergeCell ref="BR29:CA29"/>
    <mergeCell ref="BY24:BY26"/>
    <mergeCell ref="BS24:BS26"/>
    <mergeCell ref="BX24:BX26"/>
    <mergeCell ref="CD27:CD28"/>
    <mergeCell ref="CH30:CH31"/>
    <mergeCell ref="BT24:BT26"/>
    <mergeCell ref="BJ39:BJ40"/>
    <mergeCell ref="BY30:BY31"/>
    <mergeCell ref="BY33:BY35"/>
    <mergeCell ref="CC24:CC26"/>
    <mergeCell ref="BW30:BW31"/>
    <mergeCell ref="BV30:BV31"/>
    <mergeCell ref="BN30:BN31"/>
    <mergeCell ref="BG29:BP29"/>
    <mergeCell ref="CC30:CC31"/>
    <mergeCell ref="CD30:CD31"/>
    <mergeCell ref="BV33:BV35"/>
    <mergeCell ref="BV37:BV38"/>
    <mergeCell ref="BW33:BW35"/>
    <mergeCell ref="CD37:CD38"/>
    <mergeCell ref="CG39:CG40"/>
    <mergeCell ref="CE39:CE40"/>
    <mergeCell ref="CF33:CF35"/>
    <mergeCell ref="CQ33:CQ35"/>
    <mergeCell ref="CE24:CE26"/>
    <mergeCell ref="BT33:BT35"/>
    <mergeCell ref="CC39:CC40"/>
    <mergeCell ref="CS33:CS35"/>
    <mergeCell ref="CR33:CR35"/>
    <mergeCell ref="CS27:CS28"/>
    <mergeCell ref="CR27:CR28"/>
    <mergeCell ref="CR30:CR31"/>
    <mergeCell ref="CQ27:CQ28"/>
    <mergeCell ref="CI33:CI35"/>
    <mergeCell ref="CJ33:CJ35"/>
    <mergeCell ref="CF37:CF38"/>
    <mergeCell ref="CE33:CE35"/>
    <mergeCell ref="CO33:CO35"/>
    <mergeCell ref="CC33:CC35"/>
    <mergeCell ref="CD33:CD35"/>
    <mergeCell ref="CJ27:CJ28"/>
    <mergeCell ref="CP30:CP31"/>
    <mergeCell ref="CI39:CI40"/>
    <mergeCell ref="CH39:CH40"/>
    <mergeCell ref="CJ37:CJ38"/>
    <mergeCell ref="CI27:CI28"/>
    <mergeCell ref="CH33:CH35"/>
    <mergeCell ref="CH27:CH28"/>
    <mergeCell ref="CH37:CH38"/>
    <mergeCell ref="CN33:CN35"/>
    <mergeCell ref="CI37:CI38"/>
    <mergeCell ref="CP33:CP35"/>
    <mergeCell ref="CN37:CN38"/>
    <mergeCell ref="CP37:CP38"/>
    <mergeCell ref="CC37:CC38"/>
    <mergeCell ref="CG37:CG38"/>
    <mergeCell ref="CG33:CG35"/>
    <mergeCell ref="CG27:CG28"/>
    <mergeCell ref="CG30:CG31"/>
    <mergeCell ref="CD12:CD14"/>
    <mergeCell ref="CH12:CH14"/>
    <mergeCell ref="CF12:CF14"/>
    <mergeCell ref="CC29:CL29"/>
    <mergeCell ref="CJ30:CJ31"/>
    <mergeCell ref="CH22:CH23"/>
    <mergeCell ref="CI24:CI26"/>
    <mergeCell ref="CJ24:CJ26"/>
    <mergeCell ref="CH24:CH26"/>
    <mergeCell ref="CS16:CS17"/>
    <mergeCell ref="CR12:CR14"/>
    <mergeCell ref="CP12:CP14"/>
    <mergeCell ref="CF19:CF20"/>
    <mergeCell ref="CO22:CO23"/>
    <mergeCell ref="CN19:CN20"/>
    <mergeCell ref="CF24:CF26"/>
    <mergeCell ref="CI19:CI20"/>
    <mergeCell ref="CC21:CL21"/>
    <mergeCell ref="CD24:CD26"/>
    <mergeCell ref="CF22:CF23"/>
    <mergeCell ref="CF27:CF28"/>
    <mergeCell ref="CS12:CS14"/>
    <mergeCell ref="CN12:CN14"/>
    <mergeCell ref="CO12:CO14"/>
    <mergeCell ref="CR16:CR17"/>
    <mergeCell ref="CG16:CG17"/>
    <mergeCell ref="CR22:CR23"/>
    <mergeCell ref="CR19:CR20"/>
    <mergeCell ref="CS19:CS20"/>
    <mergeCell ref="CR24:CR26"/>
    <mergeCell ref="CS24:CS26"/>
    <mergeCell ref="CH19:CH20"/>
    <mergeCell ref="CG12:CG14"/>
    <mergeCell ref="CJ12:CJ14"/>
    <mergeCell ref="DC16:DC17"/>
    <mergeCell ref="DD12:DD14"/>
    <mergeCell ref="DC12:DC14"/>
    <mergeCell ref="CN4:CN5"/>
    <mergeCell ref="CT12:CT14"/>
    <mergeCell ref="CP16:CP17"/>
    <mergeCell ref="CN7:CW7"/>
    <mergeCell ref="CQ16:CQ17"/>
    <mergeCell ref="CF16:CF17"/>
    <mergeCell ref="CC19:CC20"/>
    <mergeCell ref="CD19:CD20"/>
    <mergeCell ref="CU12:CU14"/>
    <mergeCell ref="CJ19:CJ20"/>
    <mergeCell ref="CE19:CE20"/>
    <mergeCell ref="CO2:CW2"/>
    <mergeCell ref="CO3:CW3"/>
    <mergeCell ref="CP19:CP20"/>
    <mergeCell ref="CQ12:CQ14"/>
    <mergeCell ref="CW4:CW5"/>
    <mergeCell ref="CU4:CU5"/>
    <mergeCell ref="CD2:CL2"/>
    <mergeCell ref="CD3:CL3"/>
    <mergeCell ref="CK4:CK5"/>
    <mergeCell ref="CC4:CC5"/>
    <mergeCell ref="CD4:CD5"/>
    <mergeCell ref="CE4:CI4"/>
    <mergeCell ref="CK6:CL6"/>
    <mergeCell ref="CV4:CV5"/>
    <mergeCell ref="CV6:CW6"/>
    <mergeCell ref="CN11:CW11"/>
    <mergeCell ref="CN15:CW15"/>
    <mergeCell ref="CN22:CN23"/>
    <mergeCell ref="CN16:CN17"/>
    <mergeCell ref="DD30:DD31"/>
    <mergeCell ref="CU16:CU17"/>
    <mergeCell ref="CS30:CS31"/>
    <mergeCell ref="CO30:CO31"/>
    <mergeCell ref="CJ16:CJ17"/>
    <mergeCell ref="DB24:DB26"/>
    <mergeCell ref="DB22:DB23"/>
    <mergeCell ref="CY24:CY26"/>
    <mergeCell ref="CZ30:CZ31"/>
    <mergeCell ref="DB27:DB28"/>
    <mergeCell ref="DD27:DD28"/>
    <mergeCell ref="CC15:CL15"/>
    <mergeCell ref="CJ22:CJ23"/>
    <mergeCell ref="CI22:CI23"/>
    <mergeCell ref="CU19:CU20"/>
    <mergeCell ref="CN27:CN28"/>
    <mergeCell ref="CN29:CW29"/>
    <mergeCell ref="CT27:CT28"/>
    <mergeCell ref="CN30:CN31"/>
    <mergeCell ref="CI16:CI17"/>
    <mergeCell ref="CG24:CG26"/>
    <mergeCell ref="CE27:CE28"/>
    <mergeCell ref="CE30:CE31"/>
    <mergeCell ref="CC22:CC23"/>
    <mergeCell ref="CG22:CG23"/>
    <mergeCell ref="CG19:CG20"/>
    <mergeCell ref="CQ24:CQ26"/>
    <mergeCell ref="CQ19:CQ20"/>
    <mergeCell ref="CQ22:CQ23"/>
    <mergeCell ref="CQ37:CQ38"/>
    <mergeCell ref="CQ30:CQ31"/>
    <mergeCell ref="CR37:CR38"/>
    <mergeCell ref="CO37:CO38"/>
    <mergeCell ref="CR41:CR42"/>
    <mergeCell ref="CO27:CO28"/>
    <mergeCell ref="CP24:CP26"/>
    <mergeCell ref="CO24:CO26"/>
    <mergeCell ref="CN24:CN26"/>
    <mergeCell ref="CU24:CU26"/>
    <mergeCell ref="CT19:CT20"/>
    <mergeCell ref="CS22:CS23"/>
    <mergeCell ref="CO19:CO20"/>
    <mergeCell ref="CP22:CP23"/>
    <mergeCell ref="CP27:CP28"/>
    <mergeCell ref="CY27:CY28"/>
    <mergeCell ref="DC27:DC28"/>
    <mergeCell ref="DB30:DB31"/>
    <mergeCell ref="DC30:DC31"/>
    <mergeCell ref="DC33:DC35"/>
    <mergeCell ref="DB19:DB20"/>
    <mergeCell ref="DC19:DC20"/>
    <mergeCell ref="CT22:CT23"/>
    <mergeCell ref="CT24:CT26"/>
    <mergeCell ref="CU22:CU23"/>
    <mergeCell ref="CZ24:CZ26"/>
    <mergeCell ref="DC24:DC26"/>
    <mergeCell ref="CZ22:CZ23"/>
    <mergeCell ref="DA24:DA26"/>
    <mergeCell ref="CY30:CY31"/>
    <mergeCell ref="CT30:CT31"/>
    <mergeCell ref="CS39:CS40"/>
    <mergeCell ref="CS37:CS38"/>
    <mergeCell ref="CT33:CT35"/>
    <mergeCell ref="DA27:DA28"/>
    <mergeCell ref="CZ27:CZ28"/>
    <mergeCell ref="CZ16:CZ17"/>
    <mergeCell ref="CY29:DH29"/>
    <mergeCell ref="DD16:DD17"/>
    <mergeCell ref="DF24:DF26"/>
    <mergeCell ref="DE27:DE28"/>
    <mergeCell ref="DF27:DF28"/>
    <mergeCell ref="DE16:DE17"/>
    <mergeCell ref="DF39:DF40"/>
    <mergeCell ref="DE37:DE38"/>
    <mergeCell ref="DB37:DB38"/>
    <mergeCell ref="DF37:DF38"/>
    <mergeCell ref="DD37:DD38"/>
    <mergeCell ref="DE30:DE31"/>
    <mergeCell ref="DD33:DD35"/>
    <mergeCell ref="DE33:DE35"/>
    <mergeCell ref="DF33:DF35"/>
    <mergeCell ref="DF30:DF31"/>
    <mergeCell ref="DE22:DE23"/>
    <mergeCell ref="DE24:DE26"/>
    <mergeCell ref="DD24:DD26"/>
    <mergeCell ref="DD22:DD23"/>
    <mergeCell ref="CY19:CY20"/>
    <mergeCell ref="DA22:DA23"/>
    <mergeCell ref="DD19:DD20"/>
    <mergeCell ref="DC22:DC23"/>
    <mergeCell ref="CY22:CY23"/>
    <mergeCell ref="CU27:CU28"/>
    <mergeCell ref="CZ19:CZ20"/>
    <mergeCell ref="DB12:DB14"/>
    <mergeCell ref="CY21:DH21"/>
    <mergeCell ref="DA19:DA20"/>
    <mergeCell ref="CZ2:DH2"/>
    <mergeCell ref="CZ3:DH3"/>
    <mergeCell ref="DF16:DF17"/>
    <mergeCell ref="CY15:DH15"/>
    <mergeCell ref="CY16:CY17"/>
    <mergeCell ref="CY4:CY5"/>
    <mergeCell ref="CZ4:CZ5"/>
    <mergeCell ref="DH4:DH5"/>
    <mergeCell ref="DF4:DF5"/>
    <mergeCell ref="CY11:DH11"/>
    <mergeCell ref="DF22:DF23"/>
    <mergeCell ref="DF19:DF20"/>
    <mergeCell ref="DE19:DE20"/>
    <mergeCell ref="DA4:DE4"/>
    <mergeCell ref="CY9:DH9"/>
    <mergeCell ref="DB16:DB17"/>
    <mergeCell ref="DA16:DA17"/>
    <mergeCell ref="DG4:DG5"/>
    <mergeCell ref="CY7:DH7"/>
    <mergeCell ref="DG6:DH6"/>
    <mergeCell ref="DF12:DF14"/>
    <mergeCell ref="DE12:DE14"/>
    <mergeCell ref="DA12:DA14"/>
    <mergeCell ref="CY12:CY14"/>
    <mergeCell ref="CZ12:CZ14"/>
    <mergeCell ref="DF41:DF42"/>
    <mergeCell ref="DC41:DC42"/>
    <mergeCell ref="CT16:CT17"/>
    <mergeCell ref="DE41:DE42"/>
    <mergeCell ref="DE39:DE40"/>
    <mergeCell ref="DD41:DD42"/>
    <mergeCell ref="CT39:CT40"/>
    <mergeCell ref="CU39:CU40"/>
    <mergeCell ref="DA39:DA40"/>
    <mergeCell ref="CZ39:CZ40"/>
    <mergeCell ref="CY33:CY35"/>
    <mergeCell ref="CY37:CY38"/>
    <mergeCell ref="CU37:CU38"/>
    <mergeCell ref="DA37:DA38"/>
    <mergeCell ref="CZ37:CZ38"/>
    <mergeCell ref="CZ33:CZ35"/>
    <mergeCell ref="DA33:DA35"/>
    <mergeCell ref="DB33:DB35"/>
    <mergeCell ref="DC37:DC38"/>
    <mergeCell ref="CY39:CY40"/>
    <mergeCell ref="CY41:CY42"/>
    <mergeCell ref="DD39:DD40"/>
    <mergeCell ref="CU33:CU35"/>
    <mergeCell ref="DA30:DA31"/>
    <mergeCell ref="CT37:CT38"/>
    <mergeCell ref="DC39:DC40"/>
    <mergeCell ref="CZ41:CZ42"/>
    <mergeCell ref="DA41:DA42"/>
    <mergeCell ref="DB39:DB40"/>
    <mergeCell ref="CU41:CU42"/>
    <mergeCell ref="CU30:CU31"/>
    <mergeCell ref="CN21:CW21"/>
  </mergeCells>
  <phoneticPr fontId="6" type="noConversion"/>
  <pageMargins left="0.37" right="0.3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2"/>
  <sheetViews>
    <sheetView zoomScale="70" zoomScaleNormal="70" workbookViewId="0">
      <pane xSplit="4" ySplit="5" topLeftCell="E71" activePane="bottomRight" state="frozen"/>
      <selection pane="topRight" activeCell="E1" sqref="E1"/>
      <selection pane="bottomLeft" activeCell="A6" sqref="A6"/>
      <selection pane="bottomRight" activeCell="S79" sqref="S79"/>
    </sheetView>
  </sheetViews>
  <sheetFormatPr defaultRowHeight="15" x14ac:dyDescent="0.25"/>
  <cols>
    <col min="1" max="1" width="15" customWidth="1"/>
    <col min="2" max="2" width="10.42578125" style="5" customWidth="1"/>
    <col min="3" max="3" width="14.28515625" style="171" customWidth="1"/>
    <col min="4" max="4" width="13.28515625" style="73" customWidth="1"/>
    <col min="5" max="5" width="11.28515625" style="73" customWidth="1"/>
    <col min="6" max="6" width="11.140625" style="73" customWidth="1"/>
    <col min="7" max="7" width="9.7109375" style="73" customWidth="1"/>
    <col min="8" max="8" width="11" style="73" customWidth="1"/>
    <col min="9" max="9" width="10.28515625" style="73" customWidth="1"/>
    <col min="10" max="10" width="8.28515625" style="73" customWidth="1"/>
    <col min="11" max="11" width="11" customWidth="1"/>
    <col min="12" max="12" width="6.140625" customWidth="1"/>
    <col min="13" max="13" width="7.5703125" customWidth="1"/>
    <col min="14" max="14" width="5.5703125" customWidth="1"/>
    <col min="15" max="15" width="12.140625" style="171" customWidth="1"/>
    <col min="16" max="21" width="14.140625" style="73" customWidth="1"/>
    <col min="22" max="22" width="13.7109375" style="73" customWidth="1"/>
    <col min="23" max="23" width="11.5703125" customWidth="1"/>
    <col min="24" max="24" width="11.140625" customWidth="1"/>
    <col min="25" max="25" width="11.42578125" hidden="1" customWidth="1"/>
    <col min="26" max="26" width="14.5703125" hidden="1" customWidth="1"/>
    <col min="27" max="33" width="14.140625" style="73" hidden="1" customWidth="1"/>
    <col min="34" max="34" width="21.28515625" hidden="1" customWidth="1"/>
    <col min="35" max="36" width="11.42578125" hidden="1" customWidth="1"/>
    <col min="37" max="37" width="15.7109375" style="4" hidden="1" customWidth="1"/>
    <col min="38" max="44" width="14.140625" style="73" hidden="1" customWidth="1"/>
    <col min="45" max="45" width="21.28515625" hidden="1" customWidth="1"/>
    <col min="46" max="47" width="11.42578125" hidden="1" customWidth="1"/>
    <col min="48" max="48" width="15.5703125" style="2" hidden="1" customWidth="1"/>
    <col min="49" max="55" width="14.140625" style="73" hidden="1" customWidth="1"/>
    <col min="56" max="56" width="21.28515625" hidden="1" customWidth="1"/>
    <col min="57" max="58" width="11.42578125" hidden="1" customWidth="1"/>
    <col min="59" max="59" width="16" style="2" hidden="1" customWidth="1"/>
    <col min="60" max="66" width="14.140625" style="73" hidden="1" customWidth="1"/>
    <col min="67" max="67" width="21.28515625" hidden="1" customWidth="1"/>
    <col min="68" max="69" width="11.42578125" hidden="1" customWidth="1"/>
    <col min="70" max="70" width="17.7109375" style="2" hidden="1" customWidth="1"/>
    <col min="71" max="77" width="14.140625" style="73" hidden="1" customWidth="1"/>
    <col min="78" max="78" width="21.28515625" hidden="1" customWidth="1"/>
    <col min="79" max="80" width="11.42578125" hidden="1" customWidth="1"/>
    <col min="81" max="81" width="11.7109375" style="2" hidden="1" customWidth="1"/>
    <col min="82" max="88" width="14.140625" style="73" hidden="1" customWidth="1"/>
    <col min="89" max="89" width="21.28515625" hidden="1" customWidth="1"/>
    <col min="90" max="91" width="11.42578125" hidden="1" customWidth="1"/>
    <col min="92" max="92" width="11.7109375" style="2" hidden="1" customWidth="1"/>
    <col min="93" max="99" width="14.140625" style="73" hidden="1" customWidth="1"/>
    <col min="100" max="100" width="21.28515625" hidden="1" customWidth="1"/>
    <col min="101" max="102" width="11.42578125" hidden="1" customWidth="1"/>
    <col min="103" max="103" width="11.7109375" style="2" hidden="1" customWidth="1"/>
    <col min="104" max="110" width="14.140625" style="73" hidden="1" customWidth="1"/>
    <col min="111" max="111" width="21.28515625" hidden="1" customWidth="1"/>
    <col min="112" max="114" width="11.42578125" hidden="1" customWidth="1"/>
    <col min="115" max="115" width="0" hidden="1" customWidth="1"/>
    <col min="116" max="116" width="10.85546875" style="33" hidden="1" customWidth="1"/>
    <col min="117" max="117" width="10.5703125" style="33" hidden="1" customWidth="1"/>
    <col min="118" max="118" width="11.85546875" style="33" hidden="1" customWidth="1"/>
    <col min="119" max="119" width="11" style="33" hidden="1" customWidth="1"/>
    <col min="120" max="120" width="10.7109375" style="33" hidden="1" customWidth="1"/>
    <col min="121" max="121" width="10.5703125" style="33" hidden="1" customWidth="1"/>
    <col min="122" max="124" width="0" style="33" hidden="1" customWidth="1"/>
    <col min="125" max="125" width="13.5703125" style="33" hidden="1" customWidth="1"/>
    <col min="126" max="126" width="3.28515625" style="33" hidden="1" customWidth="1"/>
    <col min="127" max="127" width="12.85546875" style="33" hidden="1" customWidth="1"/>
    <col min="128" max="128" width="14.85546875" style="33" hidden="1" customWidth="1"/>
    <col min="129" max="129" width="11.85546875" style="33" hidden="1" customWidth="1"/>
    <col min="130" max="130" width="0" style="33" hidden="1" customWidth="1"/>
    <col min="131" max="131" width="12.140625" style="33" hidden="1" customWidth="1"/>
    <col min="132" max="132" width="14.5703125" style="33" hidden="1" customWidth="1"/>
    <col min="133" max="133" width="11.28515625" style="33" hidden="1" customWidth="1"/>
    <col min="134" max="134" width="0" style="33" hidden="1" customWidth="1"/>
    <col min="135" max="135" width="13.28515625" style="33" hidden="1" customWidth="1"/>
    <col min="136" max="136" width="13" style="33" hidden="1" customWidth="1"/>
    <col min="137" max="137" width="12.42578125" style="33" hidden="1" customWidth="1"/>
    <col min="138" max="138" width="0" style="33" hidden="1" customWidth="1"/>
    <col min="139" max="139" width="12.28515625" style="33" hidden="1" customWidth="1"/>
    <col min="140" max="140" width="15.5703125" style="33" hidden="1" customWidth="1"/>
    <col min="141" max="141" width="11.7109375" style="33" hidden="1" customWidth="1"/>
  </cols>
  <sheetData>
    <row r="1" spans="1:142" ht="53.25" customHeight="1" thickBot="1" x14ac:dyDescent="0.3">
      <c r="A1" s="1217" t="s">
        <v>677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9"/>
      <c r="N1" s="14"/>
      <c r="O1" s="178"/>
      <c r="P1" s="74"/>
      <c r="Q1" s="74"/>
      <c r="R1" s="74"/>
      <c r="S1" s="74"/>
      <c r="T1" s="74"/>
      <c r="U1" s="74"/>
      <c r="V1" s="74"/>
      <c r="W1" s="14"/>
      <c r="X1" s="14"/>
      <c r="Y1" s="14"/>
      <c r="Z1" s="14"/>
      <c r="AA1" s="74"/>
      <c r="AB1" s="74"/>
      <c r="AC1" s="74"/>
      <c r="AD1" s="74"/>
      <c r="AE1" s="74"/>
      <c r="AF1" s="74"/>
      <c r="AG1" s="74"/>
      <c r="AH1" s="14"/>
      <c r="AI1" s="14"/>
      <c r="AJ1" s="14"/>
      <c r="AK1" s="83"/>
      <c r="AL1" s="74"/>
      <c r="AM1" s="74"/>
      <c r="AN1" s="74"/>
      <c r="AO1" s="74"/>
      <c r="AP1" s="74"/>
      <c r="AQ1" s="74"/>
      <c r="AR1" s="74"/>
      <c r="AS1" s="14"/>
      <c r="AT1" s="14"/>
      <c r="AU1" s="14"/>
      <c r="AV1" s="31"/>
      <c r="AW1" s="74"/>
      <c r="AX1" s="74"/>
      <c r="AY1" s="74"/>
      <c r="AZ1" s="74"/>
      <c r="BA1" s="74"/>
      <c r="BB1" s="74"/>
      <c r="BC1" s="74"/>
      <c r="BD1" s="14"/>
      <c r="BE1" s="14"/>
      <c r="BF1" s="14"/>
      <c r="BG1" s="31"/>
      <c r="BH1" s="74"/>
      <c r="BI1" s="74"/>
      <c r="BJ1" s="74"/>
      <c r="BK1" s="74"/>
      <c r="BL1" s="74"/>
      <c r="BM1" s="74"/>
      <c r="BN1" s="74"/>
      <c r="BO1" s="14"/>
      <c r="BP1" s="14"/>
      <c r="BQ1" s="14"/>
      <c r="BR1" s="31"/>
      <c r="BS1" s="74"/>
      <c r="BT1" s="74"/>
      <c r="BU1" s="74"/>
      <c r="BV1" s="74"/>
      <c r="BW1" s="74"/>
      <c r="BX1" s="74"/>
      <c r="BY1" s="74"/>
      <c r="BZ1" s="14"/>
      <c r="CA1" s="14"/>
      <c r="CB1" s="14"/>
      <c r="CC1" s="31"/>
      <c r="CD1" s="74"/>
      <c r="CE1" s="74"/>
      <c r="CF1" s="74"/>
      <c r="CG1" s="74"/>
      <c r="CH1" s="74"/>
      <c r="CI1" s="74"/>
      <c r="CJ1" s="74"/>
      <c r="CK1" s="14"/>
      <c r="CL1" s="14"/>
      <c r="CM1" s="14"/>
      <c r="CN1" s="31"/>
      <c r="CO1" s="74"/>
      <c r="CP1" s="74"/>
      <c r="CQ1" s="74"/>
      <c r="CR1" s="74"/>
      <c r="CS1" s="74"/>
      <c r="CT1" s="74"/>
      <c r="CU1" s="74"/>
      <c r="CV1" s="14"/>
      <c r="CW1" s="14"/>
      <c r="CX1" s="14"/>
      <c r="CY1" s="31"/>
      <c r="CZ1" s="74"/>
      <c r="DA1" s="74"/>
      <c r="DB1" s="74"/>
      <c r="DC1" s="74"/>
      <c r="DD1" s="74"/>
      <c r="DE1" s="74"/>
      <c r="DF1" s="74"/>
      <c r="DG1" s="14"/>
      <c r="DH1" s="14"/>
      <c r="DI1" s="14"/>
      <c r="DJ1" s="14"/>
    </row>
    <row r="2" spans="1:142" ht="27" customHeight="1" thickBot="1" x14ac:dyDescent="0.3">
      <c r="A2" s="1204" t="s">
        <v>122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6"/>
      <c r="N2" s="14"/>
      <c r="O2" s="186"/>
      <c r="P2" s="1198" t="s">
        <v>470</v>
      </c>
      <c r="Q2" s="1198"/>
      <c r="R2" s="1198"/>
      <c r="S2" s="1198"/>
      <c r="T2" s="1198"/>
      <c r="U2" s="1198"/>
      <c r="V2" s="1198"/>
      <c r="W2" s="1198"/>
      <c r="X2" s="1199"/>
      <c r="Y2" s="14"/>
      <c r="Z2" s="53"/>
      <c r="AA2" s="1198" t="s">
        <v>471</v>
      </c>
      <c r="AB2" s="1198"/>
      <c r="AC2" s="1198"/>
      <c r="AD2" s="1198"/>
      <c r="AE2" s="1198"/>
      <c r="AF2" s="1198"/>
      <c r="AG2" s="1198"/>
      <c r="AH2" s="1198"/>
      <c r="AI2" s="1199"/>
      <c r="AJ2" s="14"/>
      <c r="AK2" s="84"/>
      <c r="AL2" s="1198" t="s">
        <v>472</v>
      </c>
      <c r="AM2" s="1198"/>
      <c r="AN2" s="1198"/>
      <c r="AO2" s="1198"/>
      <c r="AP2" s="1198"/>
      <c r="AQ2" s="1198"/>
      <c r="AR2" s="1198"/>
      <c r="AS2" s="1198"/>
      <c r="AT2" s="1199"/>
      <c r="AU2" s="14"/>
      <c r="AV2" s="84"/>
      <c r="AW2" s="1198" t="s">
        <v>473</v>
      </c>
      <c r="AX2" s="1198"/>
      <c r="AY2" s="1198"/>
      <c r="AZ2" s="1198"/>
      <c r="BA2" s="1198"/>
      <c r="BB2" s="1198"/>
      <c r="BC2" s="1198"/>
      <c r="BD2" s="1198"/>
      <c r="BE2" s="1199"/>
      <c r="BF2" s="14"/>
      <c r="BG2" s="84"/>
      <c r="BH2" s="1198" t="s">
        <v>474</v>
      </c>
      <c r="BI2" s="1198"/>
      <c r="BJ2" s="1198"/>
      <c r="BK2" s="1198"/>
      <c r="BL2" s="1198"/>
      <c r="BM2" s="1198"/>
      <c r="BN2" s="1198"/>
      <c r="BO2" s="1198"/>
      <c r="BP2" s="1199"/>
      <c r="BQ2" s="14"/>
      <c r="BR2" s="84"/>
      <c r="BS2" s="1198" t="s">
        <v>475</v>
      </c>
      <c r="BT2" s="1198"/>
      <c r="BU2" s="1198"/>
      <c r="BV2" s="1198"/>
      <c r="BW2" s="1198"/>
      <c r="BX2" s="1198"/>
      <c r="BY2" s="1198"/>
      <c r="BZ2" s="1198"/>
      <c r="CA2" s="1199"/>
      <c r="CB2" s="14"/>
      <c r="CC2" s="84"/>
      <c r="CD2" s="1198" t="s">
        <v>476</v>
      </c>
      <c r="CE2" s="1198"/>
      <c r="CF2" s="1198"/>
      <c r="CG2" s="1198"/>
      <c r="CH2" s="1198"/>
      <c r="CI2" s="1198"/>
      <c r="CJ2" s="1198"/>
      <c r="CK2" s="1198"/>
      <c r="CL2" s="1199"/>
      <c r="CM2" s="14"/>
      <c r="CN2" s="84"/>
      <c r="CO2" s="1198" t="s">
        <v>477</v>
      </c>
      <c r="CP2" s="1198"/>
      <c r="CQ2" s="1198"/>
      <c r="CR2" s="1198"/>
      <c r="CS2" s="1198"/>
      <c r="CT2" s="1198"/>
      <c r="CU2" s="1198"/>
      <c r="CV2" s="1198"/>
      <c r="CW2" s="1199"/>
      <c r="CX2" s="14"/>
      <c r="CY2" s="84"/>
      <c r="CZ2" s="1198" t="s">
        <v>478</v>
      </c>
      <c r="DA2" s="1198"/>
      <c r="DB2" s="1198"/>
      <c r="DC2" s="1198"/>
      <c r="DD2" s="1198"/>
      <c r="DE2" s="1198"/>
      <c r="DF2" s="1198"/>
      <c r="DG2" s="1198"/>
      <c r="DH2" s="1199"/>
      <c r="DI2" s="14"/>
      <c r="DJ2" s="14"/>
    </row>
    <row r="3" spans="1:142" ht="27" customHeight="1" thickBot="1" x14ac:dyDescent="0.3">
      <c r="A3" s="1222" t="s">
        <v>671</v>
      </c>
      <c r="B3" s="1223"/>
      <c r="C3" s="1223"/>
      <c r="D3" s="1223"/>
      <c r="E3" s="1224"/>
      <c r="F3" s="1224"/>
      <c r="G3" s="1224"/>
      <c r="H3" s="1224"/>
      <c r="I3" s="1224"/>
      <c r="J3" s="1224"/>
      <c r="K3" s="1224"/>
      <c r="L3" s="1224"/>
      <c r="M3" s="1225"/>
      <c r="N3" s="14"/>
      <c r="O3" s="187"/>
      <c r="P3" s="1200" t="s">
        <v>577</v>
      </c>
      <c r="Q3" s="1201"/>
      <c r="R3" s="1201"/>
      <c r="S3" s="1201"/>
      <c r="T3" s="1201"/>
      <c r="U3" s="1201"/>
      <c r="V3" s="1201"/>
      <c r="W3" s="1201"/>
      <c r="X3" s="1202"/>
      <c r="Y3" s="14"/>
      <c r="Z3" s="52"/>
      <c r="AA3" s="1200" t="s">
        <v>0</v>
      </c>
      <c r="AB3" s="1201"/>
      <c r="AC3" s="1201"/>
      <c r="AD3" s="1201"/>
      <c r="AE3" s="1201"/>
      <c r="AF3" s="1201"/>
      <c r="AG3" s="1201"/>
      <c r="AH3" s="1201"/>
      <c r="AI3" s="1202"/>
      <c r="AJ3" s="14"/>
      <c r="AK3" s="85"/>
      <c r="AL3" s="1200" t="s">
        <v>1</v>
      </c>
      <c r="AM3" s="1201"/>
      <c r="AN3" s="1201"/>
      <c r="AO3" s="1201"/>
      <c r="AP3" s="1201"/>
      <c r="AQ3" s="1201"/>
      <c r="AR3" s="1201"/>
      <c r="AS3" s="1201"/>
      <c r="AT3" s="1202"/>
      <c r="AU3" s="14"/>
      <c r="AV3" s="85"/>
      <c r="AW3" s="1200" t="s">
        <v>737</v>
      </c>
      <c r="AX3" s="1201"/>
      <c r="AY3" s="1201"/>
      <c r="AZ3" s="1201"/>
      <c r="BA3" s="1201"/>
      <c r="BB3" s="1201"/>
      <c r="BC3" s="1201"/>
      <c r="BD3" s="1201"/>
      <c r="BE3" s="1202"/>
      <c r="BF3" s="14"/>
      <c r="BG3" s="85"/>
      <c r="BH3" s="1200" t="s">
        <v>738</v>
      </c>
      <c r="BI3" s="1201"/>
      <c r="BJ3" s="1201"/>
      <c r="BK3" s="1201"/>
      <c r="BL3" s="1201"/>
      <c r="BM3" s="1201"/>
      <c r="BN3" s="1201"/>
      <c r="BO3" s="1201"/>
      <c r="BP3" s="1202"/>
      <c r="BQ3" s="14"/>
      <c r="BR3" s="85"/>
      <c r="BS3" s="1200" t="s">
        <v>739</v>
      </c>
      <c r="BT3" s="1201"/>
      <c r="BU3" s="1201"/>
      <c r="BV3" s="1201"/>
      <c r="BW3" s="1201"/>
      <c r="BX3" s="1201"/>
      <c r="BY3" s="1201"/>
      <c r="BZ3" s="1201"/>
      <c r="CA3" s="1202"/>
      <c r="CB3" s="14"/>
      <c r="CC3" s="85"/>
      <c r="CD3" s="1200" t="s">
        <v>740</v>
      </c>
      <c r="CE3" s="1201"/>
      <c r="CF3" s="1201"/>
      <c r="CG3" s="1201"/>
      <c r="CH3" s="1201"/>
      <c r="CI3" s="1201"/>
      <c r="CJ3" s="1201"/>
      <c r="CK3" s="1201"/>
      <c r="CL3" s="1202"/>
      <c r="CM3" s="14"/>
      <c r="CN3" s="85"/>
      <c r="CO3" s="1200" t="s">
        <v>741</v>
      </c>
      <c r="CP3" s="1201"/>
      <c r="CQ3" s="1201"/>
      <c r="CR3" s="1201"/>
      <c r="CS3" s="1201"/>
      <c r="CT3" s="1201"/>
      <c r="CU3" s="1201"/>
      <c r="CV3" s="1201"/>
      <c r="CW3" s="1202"/>
      <c r="CX3" s="14"/>
      <c r="CY3" s="85"/>
      <c r="CZ3" s="1200" t="s">
        <v>742</v>
      </c>
      <c r="DA3" s="1201"/>
      <c r="DB3" s="1201"/>
      <c r="DC3" s="1201"/>
      <c r="DD3" s="1201"/>
      <c r="DE3" s="1201"/>
      <c r="DF3" s="1201"/>
      <c r="DG3" s="1201"/>
      <c r="DH3" s="1202"/>
      <c r="DI3" s="14"/>
      <c r="DJ3" s="14"/>
    </row>
    <row r="4" spans="1:142" ht="27" customHeight="1" x14ac:dyDescent="0.25">
      <c r="A4" s="1189" t="s">
        <v>152</v>
      </c>
      <c r="B4" s="1228" t="s">
        <v>686</v>
      </c>
      <c r="C4" s="1230" t="s">
        <v>575</v>
      </c>
      <c r="D4" s="1220" t="s">
        <v>576</v>
      </c>
      <c r="E4" s="1209" t="s">
        <v>4</v>
      </c>
      <c r="F4" s="1210"/>
      <c r="G4" s="1210"/>
      <c r="H4" s="1210"/>
      <c r="I4" s="1211"/>
      <c r="J4" s="1191" t="s">
        <v>674</v>
      </c>
      <c r="K4" s="1189" t="s">
        <v>153</v>
      </c>
      <c r="L4" s="1232" t="s">
        <v>914</v>
      </c>
      <c r="M4" s="1187" t="s">
        <v>915</v>
      </c>
      <c r="N4" s="14"/>
      <c r="O4" s="1238" t="s">
        <v>433</v>
      </c>
      <c r="P4" s="1142" t="s">
        <v>444</v>
      </c>
      <c r="Q4" s="1144" t="s">
        <v>4</v>
      </c>
      <c r="R4" s="1145"/>
      <c r="S4" s="1145"/>
      <c r="T4" s="1145"/>
      <c r="U4" s="1146"/>
      <c r="V4" s="1147" t="s">
        <v>432</v>
      </c>
      <c r="W4" s="1216" t="s">
        <v>153</v>
      </c>
      <c r="X4" s="1203" t="s">
        <v>915</v>
      </c>
      <c r="Y4" s="14"/>
      <c r="Z4" s="1236" t="s">
        <v>435</v>
      </c>
      <c r="AA4" s="1142" t="s">
        <v>445</v>
      </c>
      <c r="AB4" s="1144" t="s">
        <v>4</v>
      </c>
      <c r="AC4" s="1145"/>
      <c r="AD4" s="1145"/>
      <c r="AE4" s="1145"/>
      <c r="AF4" s="1146"/>
      <c r="AG4" s="1147" t="s">
        <v>432</v>
      </c>
      <c r="AH4" s="1216" t="s">
        <v>153</v>
      </c>
      <c r="AI4" s="1203" t="s">
        <v>915</v>
      </c>
      <c r="AJ4" s="14"/>
      <c r="AK4" s="1149" t="s">
        <v>437</v>
      </c>
      <c r="AL4" s="1142" t="s">
        <v>446</v>
      </c>
      <c r="AM4" s="1144" t="s">
        <v>4</v>
      </c>
      <c r="AN4" s="1145"/>
      <c r="AO4" s="1145"/>
      <c r="AP4" s="1145"/>
      <c r="AQ4" s="1146"/>
      <c r="AR4" s="1147" t="s">
        <v>432</v>
      </c>
      <c r="AS4" s="1216" t="s">
        <v>153</v>
      </c>
      <c r="AT4" s="1203" t="s">
        <v>915</v>
      </c>
      <c r="AU4" s="14"/>
      <c r="AV4" s="1149" t="s">
        <v>438</v>
      </c>
      <c r="AW4" s="1142" t="s">
        <v>447</v>
      </c>
      <c r="AX4" s="1144" t="s">
        <v>4</v>
      </c>
      <c r="AY4" s="1145"/>
      <c r="AZ4" s="1145"/>
      <c r="BA4" s="1145"/>
      <c r="BB4" s="1146"/>
      <c r="BC4" s="1147" t="s">
        <v>432</v>
      </c>
      <c r="BD4" s="1216" t="s">
        <v>153</v>
      </c>
      <c r="BE4" s="1203" t="s">
        <v>915</v>
      </c>
      <c r="BF4" s="14"/>
      <c r="BG4" s="1149" t="s">
        <v>439</v>
      </c>
      <c r="BH4" s="1142" t="s">
        <v>448</v>
      </c>
      <c r="BI4" s="1144" t="s">
        <v>4</v>
      </c>
      <c r="BJ4" s="1145"/>
      <c r="BK4" s="1145"/>
      <c r="BL4" s="1145"/>
      <c r="BM4" s="1146"/>
      <c r="BN4" s="1147" t="s">
        <v>432</v>
      </c>
      <c r="BO4" s="1216" t="s">
        <v>153</v>
      </c>
      <c r="BP4" s="1203" t="s">
        <v>915</v>
      </c>
      <c r="BQ4" s="14"/>
      <c r="BR4" s="1149" t="s">
        <v>440</v>
      </c>
      <c r="BS4" s="1142" t="s">
        <v>449</v>
      </c>
      <c r="BT4" s="1144" t="s">
        <v>4</v>
      </c>
      <c r="BU4" s="1145"/>
      <c r="BV4" s="1145"/>
      <c r="BW4" s="1145"/>
      <c r="BX4" s="1146"/>
      <c r="BY4" s="1147" t="s">
        <v>432</v>
      </c>
      <c r="BZ4" s="1216" t="s">
        <v>153</v>
      </c>
      <c r="CA4" s="1203" t="s">
        <v>915</v>
      </c>
      <c r="CB4" s="14"/>
      <c r="CC4" s="1149" t="s">
        <v>441</v>
      </c>
      <c r="CD4" s="1142" t="s">
        <v>450</v>
      </c>
      <c r="CE4" s="1144" t="s">
        <v>4</v>
      </c>
      <c r="CF4" s="1145"/>
      <c r="CG4" s="1145"/>
      <c r="CH4" s="1145"/>
      <c r="CI4" s="1146"/>
      <c r="CJ4" s="1147" t="s">
        <v>432</v>
      </c>
      <c r="CK4" s="1216" t="s">
        <v>153</v>
      </c>
      <c r="CL4" s="1203" t="s">
        <v>915</v>
      </c>
      <c r="CM4" s="14"/>
      <c r="CN4" s="1149" t="s">
        <v>442</v>
      </c>
      <c r="CO4" s="1142" t="s">
        <v>451</v>
      </c>
      <c r="CP4" s="1144" t="s">
        <v>4</v>
      </c>
      <c r="CQ4" s="1145"/>
      <c r="CR4" s="1145"/>
      <c r="CS4" s="1145"/>
      <c r="CT4" s="1146"/>
      <c r="CU4" s="1147" t="s">
        <v>432</v>
      </c>
      <c r="CV4" s="1216" t="s">
        <v>153</v>
      </c>
      <c r="CW4" s="1203" t="s">
        <v>915</v>
      </c>
      <c r="CX4" s="14"/>
      <c r="CY4" s="1149" t="s">
        <v>443</v>
      </c>
      <c r="CZ4" s="1142" t="s">
        <v>452</v>
      </c>
      <c r="DA4" s="1144" t="s">
        <v>4</v>
      </c>
      <c r="DB4" s="1145"/>
      <c r="DC4" s="1145"/>
      <c r="DD4" s="1145"/>
      <c r="DE4" s="1146"/>
      <c r="DF4" s="1147" t="s">
        <v>432</v>
      </c>
      <c r="DG4" s="1216" t="s">
        <v>153</v>
      </c>
      <c r="DH4" s="1203" t="s">
        <v>915</v>
      </c>
      <c r="DI4" s="14"/>
      <c r="DJ4" s="14"/>
    </row>
    <row r="5" spans="1:142" ht="35.25" customHeight="1" thickBot="1" x14ac:dyDescent="0.3">
      <c r="A5" s="1226"/>
      <c r="B5" s="1229"/>
      <c r="C5" s="1231"/>
      <c r="D5" s="1221"/>
      <c r="E5" s="61" t="s">
        <v>193</v>
      </c>
      <c r="F5" s="62" t="s">
        <v>194</v>
      </c>
      <c r="G5" s="62" t="s">
        <v>195</v>
      </c>
      <c r="H5" s="62" t="s">
        <v>911</v>
      </c>
      <c r="I5" s="62" t="s">
        <v>82</v>
      </c>
      <c r="J5" s="1192"/>
      <c r="K5" s="1190"/>
      <c r="L5" s="1233"/>
      <c r="M5" s="1188"/>
      <c r="N5" s="14"/>
      <c r="O5" s="1239"/>
      <c r="P5" s="1143"/>
      <c r="Q5" s="20" t="s">
        <v>193</v>
      </c>
      <c r="R5" s="21" t="s">
        <v>194</v>
      </c>
      <c r="S5" s="21" t="s">
        <v>195</v>
      </c>
      <c r="T5" s="21" t="s">
        <v>911</v>
      </c>
      <c r="U5" s="21" t="s">
        <v>82</v>
      </c>
      <c r="V5" s="1148"/>
      <c r="W5" s="1190"/>
      <c r="X5" s="1188"/>
      <c r="Y5" s="14"/>
      <c r="Z5" s="1237"/>
      <c r="AA5" s="1143"/>
      <c r="AB5" s="20" t="s">
        <v>193</v>
      </c>
      <c r="AC5" s="21" t="s">
        <v>194</v>
      </c>
      <c r="AD5" s="21" t="s">
        <v>195</v>
      </c>
      <c r="AE5" s="21" t="s">
        <v>911</v>
      </c>
      <c r="AF5" s="21" t="s">
        <v>82</v>
      </c>
      <c r="AG5" s="1148"/>
      <c r="AH5" s="1190"/>
      <c r="AI5" s="1188"/>
      <c r="AJ5" s="14"/>
      <c r="AK5" s="1150"/>
      <c r="AL5" s="1143"/>
      <c r="AM5" s="20" t="s">
        <v>193</v>
      </c>
      <c r="AN5" s="21" t="s">
        <v>194</v>
      </c>
      <c r="AO5" s="21" t="s">
        <v>195</v>
      </c>
      <c r="AP5" s="21" t="s">
        <v>911</v>
      </c>
      <c r="AQ5" s="21" t="s">
        <v>82</v>
      </c>
      <c r="AR5" s="1148"/>
      <c r="AS5" s="1190"/>
      <c r="AT5" s="1188"/>
      <c r="AU5" s="14"/>
      <c r="AV5" s="1150"/>
      <c r="AW5" s="1143"/>
      <c r="AX5" s="20" t="s">
        <v>193</v>
      </c>
      <c r="AY5" s="21" t="s">
        <v>194</v>
      </c>
      <c r="AZ5" s="21" t="s">
        <v>195</v>
      </c>
      <c r="BA5" s="21" t="s">
        <v>911</v>
      </c>
      <c r="BB5" s="21" t="s">
        <v>82</v>
      </c>
      <c r="BC5" s="1148"/>
      <c r="BD5" s="1190"/>
      <c r="BE5" s="1188"/>
      <c r="BF5" s="14"/>
      <c r="BG5" s="1150"/>
      <c r="BH5" s="1143"/>
      <c r="BI5" s="20" t="s">
        <v>193</v>
      </c>
      <c r="BJ5" s="21" t="s">
        <v>194</v>
      </c>
      <c r="BK5" s="21" t="s">
        <v>195</v>
      </c>
      <c r="BL5" s="21" t="s">
        <v>911</v>
      </c>
      <c r="BM5" s="21" t="s">
        <v>82</v>
      </c>
      <c r="BN5" s="1148"/>
      <c r="BO5" s="1190"/>
      <c r="BP5" s="1188"/>
      <c r="BQ5" s="14"/>
      <c r="BR5" s="1150"/>
      <c r="BS5" s="1143"/>
      <c r="BT5" s="20" t="s">
        <v>193</v>
      </c>
      <c r="BU5" s="21" t="s">
        <v>194</v>
      </c>
      <c r="BV5" s="21" t="s">
        <v>195</v>
      </c>
      <c r="BW5" s="21" t="s">
        <v>911</v>
      </c>
      <c r="BX5" s="21" t="s">
        <v>82</v>
      </c>
      <c r="BY5" s="1148"/>
      <c r="BZ5" s="1190"/>
      <c r="CA5" s="1188"/>
      <c r="CB5" s="14"/>
      <c r="CC5" s="1150"/>
      <c r="CD5" s="1143"/>
      <c r="CE5" s="20" t="s">
        <v>193</v>
      </c>
      <c r="CF5" s="21" t="s">
        <v>194</v>
      </c>
      <c r="CG5" s="21" t="s">
        <v>195</v>
      </c>
      <c r="CH5" s="21" t="s">
        <v>911</v>
      </c>
      <c r="CI5" s="21" t="s">
        <v>82</v>
      </c>
      <c r="CJ5" s="1148"/>
      <c r="CK5" s="1190"/>
      <c r="CL5" s="1188"/>
      <c r="CM5" s="14"/>
      <c r="CN5" s="1150"/>
      <c r="CO5" s="1143"/>
      <c r="CP5" s="20" t="s">
        <v>193</v>
      </c>
      <c r="CQ5" s="21" t="s">
        <v>194</v>
      </c>
      <c r="CR5" s="21" t="s">
        <v>195</v>
      </c>
      <c r="CS5" s="21" t="s">
        <v>911</v>
      </c>
      <c r="CT5" s="21" t="s">
        <v>82</v>
      </c>
      <c r="CU5" s="1148"/>
      <c r="CV5" s="1190"/>
      <c r="CW5" s="1188"/>
      <c r="CX5" s="14"/>
      <c r="CY5" s="1150"/>
      <c r="CZ5" s="1143"/>
      <c r="DA5" s="20" t="s">
        <v>193</v>
      </c>
      <c r="DB5" s="21" t="s">
        <v>194</v>
      </c>
      <c r="DC5" s="21" t="s">
        <v>195</v>
      </c>
      <c r="DD5" s="21" t="s">
        <v>911</v>
      </c>
      <c r="DE5" s="21" t="s">
        <v>82</v>
      </c>
      <c r="DF5" s="1148"/>
      <c r="DG5" s="1190"/>
      <c r="DH5" s="1188"/>
      <c r="DI5" s="14"/>
      <c r="DJ5" s="14"/>
    </row>
    <row r="6" spans="1:142" s="180" customFormat="1" ht="55.5" customHeight="1" thickBot="1" x14ac:dyDescent="0.3">
      <c r="A6" s="1207" t="s">
        <v>678</v>
      </c>
      <c r="B6" s="1208"/>
      <c r="C6" s="67">
        <f>C8+C48+C68</f>
        <v>166800000</v>
      </c>
      <c r="D6" s="174">
        <f>D8+D48+D68</f>
        <v>1207995</v>
      </c>
      <c r="E6" s="174">
        <f t="shared" ref="E6:J6" si="0">E8+E48+E68</f>
        <v>447056</v>
      </c>
      <c r="F6" s="174">
        <f t="shared" si="0"/>
        <v>692595</v>
      </c>
      <c r="G6" s="174">
        <f t="shared" si="0"/>
        <v>0</v>
      </c>
      <c r="H6" s="174">
        <f t="shared" si="0"/>
        <v>68344</v>
      </c>
      <c r="I6" s="174">
        <f t="shared" si="0"/>
        <v>1207995</v>
      </c>
      <c r="J6" s="174">
        <f t="shared" si="0"/>
        <v>0</v>
      </c>
      <c r="K6" s="1135"/>
      <c r="L6" s="1227"/>
      <c r="M6" s="1136"/>
      <c r="N6" s="175"/>
      <c r="O6" s="68">
        <f>O8+O48+O68</f>
        <v>1880500</v>
      </c>
      <c r="P6" s="174">
        <f t="shared" ref="P6:V6" si="1">P8+P48+P68</f>
        <v>1207995</v>
      </c>
      <c r="Q6" s="174">
        <f t="shared" si="1"/>
        <v>447056</v>
      </c>
      <c r="R6" s="174">
        <f t="shared" si="1"/>
        <v>692595</v>
      </c>
      <c r="S6" s="174">
        <f t="shared" si="1"/>
        <v>0</v>
      </c>
      <c r="T6" s="174">
        <f t="shared" si="1"/>
        <v>68344</v>
      </c>
      <c r="U6" s="174">
        <f t="shared" si="1"/>
        <v>1207995</v>
      </c>
      <c r="V6" s="174">
        <f t="shared" si="1"/>
        <v>0</v>
      </c>
      <c r="W6" s="1135"/>
      <c r="X6" s="1136"/>
      <c r="Y6" s="175"/>
      <c r="Z6" s="68">
        <f>Z8+Z48+Z68</f>
        <v>9922000</v>
      </c>
      <c r="AA6" s="174">
        <f t="shared" ref="AA6:AG6" si="2">AA8+AA48+AA68</f>
        <v>0</v>
      </c>
      <c r="AB6" s="174">
        <f t="shared" si="2"/>
        <v>0</v>
      </c>
      <c r="AC6" s="174">
        <f t="shared" si="2"/>
        <v>0</v>
      </c>
      <c r="AD6" s="174">
        <f t="shared" si="2"/>
        <v>0</v>
      </c>
      <c r="AE6" s="174">
        <f t="shared" si="2"/>
        <v>0</v>
      </c>
      <c r="AF6" s="174">
        <f t="shared" si="2"/>
        <v>0</v>
      </c>
      <c r="AG6" s="174">
        <f t="shared" si="2"/>
        <v>0</v>
      </c>
      <c r="AH6" s="1135"/>
      <c r="AI6" s="1136"/>
      <c r="AJ6" s="175"/>
      <c r="AK6" s="68">
        <f>AK8+AK48+AK68</f>
        <v>58127500</v>
      </c>
      <c r="AL6" s="174">
        <f t="shared" ref="AL6:AR6" si="3">AL8+AL48+AL68</f>
        <v>0</v>
      </c>
      <c r="AM6" s="174">
        <f t="shared" si="3"/>
        <v>0</v>
      </c>
      <c r="AN6" s="174">
        <f t="shared" si="3"/>
        <v>0</v>
      </c>
      <c r="AO6" s="174">
        <f t="shared" si="3"/>
        <v>0</v>
      </c>
      <c r="AP6" s="174">
        <f t="shared" si="3"/>
        <v>0</v>
      </c>
      <c r="AQ6" s="174">
        <f t="shared" si="3"/>
        <v>0</v>
      </c>
      <c r="AR6" s="174">
        <f t="shared" si="3"/>
        <v>0</v>
      </c>
      <c r="AS6" s="1135"/>
      <c r="AT6" s="1136"/>
      <c r="AU6" s="175"/>
      <c r="AV6" s="68">
        <f>AV8+AV48+AV68</f>
        <v>90280000</v>
      </c>
      <c r="AW6" s="174">
        <f t="shared" ref="AW6:BC6" si="4">AW8+AW48+AW68</f>
        <v>0</v>
      </c>
      <c r="AX6" s="174">
        <f t="shared" si="4"/>
        <v>0</v>
      </c>
      <c r="AY6" s="174">
        <f t="shared" si="4"/>
        <v>0</v>
      </c>
      <c r="AZ6" s="174">
        <f t="shared" si="4"/>
        <v>0</v>
      </c>
      <c r="BA6" s="174">
        <f t="shared" si="4"/>
        <v>0</v>
      </c>
      <c r="BB6" s="174">
        <f t="shared" si="4"/>
        <v>0</v>
      </c>
      <c r="BC6" s="174">
        <f t="shared" si="4"/>
        <v>0</v>
      </c>
      <c r="BD6" s="1135"/>
      <c r="BE6" s="1136"/>
      <c r="BF6" s="175"/>
      <c r="BG6" s="68">
        <f>BG8+BG48+BG68</f>
        <v>4200000</v>
      </c>
      <c r="BH6" s="174">
        <f t="shared" ref="BH6:BN6" si="5">BH8+BH48+BH68</f>
        <v>0</v>
      </c>
      <c r="BI6" s="174">
        <f t="shared" si="5"/>
        <v>0</v>
      </c>
      <c r="BJ6" s="174">
        <f t="shared" si="5"/>
        <v>0</v>
      </c>
      <c r="BK6" s="174">
        <f t="shared" si="5"/>
        <v>0</v>
      </c>
      <c r="BL6" s="174">
        <f t="shared" si="5"/>
        <v>0</v>
      </c>
      <c r="BM6" s="174">
        <f t="shared" si="5"/>
        <v>0</v>
      </c>
      <c r="BN6" s="174">
        <f t="shared" si="5"/>
        <v>0</v>
      </c>
      <c r="BO6" s="1135"/>
      <c r="BP6" s="1136"/>
      <c r="BQ6" s="175"/>
      <c r="BR6" s="176">
        <f>BR8+BR48+BR68</f>
        <v>2390000</v>
      </c>
      <c r="BS6" s="177">
        <f t="shared" ref="BS6:BY6" si="6">BS8+BS48+BS68</f>
        <v>0</v>
      </c>
      <c r="BT6" s="177">
        <f t="shared" si="6"/>
        <v>0</v>
      </c>
      <c r="BU6" s="177">
        <f t="shared" si="6"/>
        <v>0</v>
      </c>
      <c r="BV6" s="177">
        <f t="shared" si="6"/>
        <v>0</v>
      </c>
      <c r="BW6" s="177">
        <f t="shared" si="6"/>
        <v>0</v>
      </c>
      <c r="BX6" s="174">
        <f t="shared" si="6"/>
        <v>0</v>
      </c>
      <c r="BY6" s="177">
        <f t="shared" si="6"/>
        <v>0</v>
      </c>
      <c r="BZ6" s="1244"/>
      <c r="CA6" s="1245"/>
      <c r="CB6" s="178"/>
      <c r="CC6" s="179">
        <f>CC8+CC48+CC68</f>
        <v>0</v>
      </c>
      <c r="CD6" s="174">
        <f t="shared" ref="CD6:CJ6" si="7">CD8+CD48+CD68</f>
        <v>0</v>
      </c>
      <c r="CE6" s="174">
        <f t="shared" si="7"/>
        <v>0</v>
      </c>
      <c r="CF6" s="174">
        <f t="shared" si="7"/>
        <v>0</v>
      </c>
      <c r="CG6" s="174">
        <f t="shared" si="7"/>
        <v>0</v>
      </c>
      <c r="CH6" s="174">
        <f t="shared" si="7"/>
        <v>0</v>
      </c>
      <c r="CI6" s="174">
        <f t="shared" si="7"/>
        <v>0</v>
      </c>
      <c r="CJ6" s="174">
        <f t="shared" si="7"/>
        <v>0</v>
      </c>
      <c r="CK6" s="1135"/>
      <c r="CL6" s="1136"/>
      <c r="CM6" s="175"/>
      <c r="CN6" s="176">
        <f>CN8+CN48+CN68</f>
        <v>0</v>
      </c>
      <c r="CO6" s="177">
        <f t="shared" ref="CO6:CU6" si="8">CO8+CO48+CO68</f>
        <v>0</v>
      </c>
      <c r="CP6" s="177">
        <f t="shared" si="8"/>
        <v>0</v>
      </c>
      <c r="CQ6" s="177">
        <f t="shared" si="8"/>
        <v>0</v>
      </c>
      <c r="CR6" s="177">
        <f t="shared" si="8"/>
        <v>0</v>
      </c>
      <c r="CS6" s="177">
        <f t="shared" si="8"/>
        <v>0</v>
      </c>
      <c r="CT6" s="174">
        <f t="shared" si="8"/>
        <v>0</v>
      </c>
      <c r="CU6" s="177">
        <f t="shared" si="8"/>
        <v>0</v>
      </c>
      <c r="CV6" s="1244"/>
      <c r="CW6" s="1245"/>
      <c r="CX6" s="178"/>
      <c r="CY6" s="179">
        <f>CY8+CY48+CY68</f>
        <v>0</v>
      </c>
      <c r="CZ6" s="174">
        <f t="shared" ref="CZ6:DF6" si="9">CZ8+CZ48+CZ68</f>
        <v>0</v>
      </c>
      <c r="DA6" s="174">
        <f t="shared" si="9"/>
        <v>0</v>
      </c>
      <c r="DB6" s="174">
        <f t="shared" si="9"/>
        <v>0</v>
      </c>
      <c r="DC6" s="174">
        <f t="shared" si="9"/>
        <v>0</v>
      </c>
      <c r="DD6" s="174">
        <f t="shared" si="9"/>
        <v>0</v>
      </c>
      <c r="DE6" s="174">
        <f t="shared" si="9"/>
        <v>0</v>
      </c>
      <c r="DF6" s="174">
        <f t="shared" si="9"/>
        <v>0</v>
      </c>
      <c r="DG6" s="1135"/>
      <c r="DH6" s="1136"/>
      <c r="DI6" s="175"/>
      <c r="DJ6" s="175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 t="s">
        <v>976</v>
      </c>
      <c r="EF6" s="181" t="s">
        <v>977</v>
      </c>
      <c r="EG6" s="181" t="s">
        <v>978</v>
      </c>
      <c r="EH6" s="181" t="s">
        <v>979</v>
      </c>
      <c r="EI6" s="181" t="s">
        <v>911</v>
      </c>
      <c r="EJ6" s="181" t="s">
        <v>105</v>
      </c>
      <c r="EK6" s="181" t="s">
        <v>980</v>
      </c>
    </row>
    <row r="7" spans="1:142" ht="55.5" customHeight="1" thickBot="1" x14ac:dyDescent="0.3">
      <c r="A7" s="1194" t="s">
        <v>676</v>
      </c>
      <c r="B7" s="1195"/>
      <c r="C7" s="1196"/>
      <c r="D7" s="1196"/>
      <c r="E7" s="1196"/>
      <c r="F7" s="1196"/>
      <c r="G7" s="1196"/>
      <c r="H7" s="1196"/>
      <c r="I7" s="1196"/>
      <c r="J7" s="1196"/>
      <c r="K7" s="1195"/>
      <c r="L7" s="1195"/>
      <c r="M7" s="1197"/>
      <c r="N7" s="47"/>
      <c r="O7" s="1166" t="s">
        <v>857</v>
      </c>
      <c r="P7" s="1167"/>
      <c r="Q7" s="1167"/>
      <c r="R7" s="1167"/>
      <c r="S7" s="1167"/>
      <c r="T7" s="1167"/>
      <c r="U7" s="1167"/>
      <c r="V7" s="1167"/>
      <c r="W7" s="1167"/>
      <c r="X7" s="1168"/>
      <c r="Y7" s="47"/>
      <c r="Z7" s="1166" t="s">
        <v>857</v>
      </c>
      <c r="AA7" s="1167"/>
      <c r="AB7" s="1167"/>
      <c r="AC7" s="1167"/>
      <c r="AD7" s="1167"/>
      <c r="AE7" s="1167"/>
      <c r="AF7" s="1167"/>
      <c r="AG7" s="1167"/>
      <c r="AH7" s="1167"/>
      <c r="AI7" s="1168"/>
      <c r="AJ7" s="47"/>
      <c r="AK7" s="1166" t="s">
        <v>857</v>
      </c>
      <c r="AL7" s="1167"/>
      <c r="AM7" s="1167"/>
      <c r="AN7" s="1167"/>
      <c r="AO7" s="1167"/>
      <c r="AP7" s="1167"/>
      <c r="AQ7" s="1167"/>
      <c r="AR7" s="1167"/>
      <c r="AS7" s="1167"/>
      <c r="AT7" s="1168"/>
      <c r="AU7" s="47"/>
      <c r="AV7" s="1166" t="s">
        <v>857</v>
      </c>
      <c r="AW7" s="1167"/>
      <c r="AX7" s="1167"/>
      <c r="AY7" s="1167"/>
      <c r="AZ7" s="1167"/>
      <c r="BA7" s="1167"/>
      <c r="BB7" s="1167"/>
      <c r="BC7" s="1167"/>
      <c r="BD7" s="1167"/>
      <c r="BE7" s="1168"/>
      <c r="BF7" s="47"/>
      <c r="BG7" s="1166" t="s">
        <v>857</v>
      </c>
      <c r="BH7" s="1167"/>
      <c r="BI7" s="1167"/>
      <c r="BJ7" s="1167"/>
      <c r="BK7" s="1167"/>
      <c r="BL7" s="1167"/>
      <c r="BM7" s="1167"/>
      <c r="BN7" s="1167"/>
      <c r="BO7" s="1167"/>
      <c r="BP7" s="1168"/>
      <c r="BQ7" s="47"/>
      <c r="BR7" s="1166" t="s">
        <v>857</v>
      </c>
      <c r="BS7" s="1167"/>
      <c r="BT7" s="1167"/>
      <c r="BU7" s="1167"/>
      <c r="BV7" s="1167"/>
      <c r="BW7" s="1167"/>
      <c r="BX7" s="1167"/>
      <c r="BY7" s="1167"/>
      <c r="BZ7" s="1167"/>
      <c r="CA7" s="1168"/>
      <c r="CB7" s="47"/>
      <c r="CC7" s="1166" t="s">
        <v>857</v>
      </c>
      <c r="CD7" s="1167"/>
      <c r="CE7" s="1167"/>
      <c r="CF7" s="1167"/>
      <c r="CG7" s="1167"/>
      <c r="CH7" s="1167"/>
      <c r="CI7" s="1167"/>
      <c r="CJ7" s="1167"/>
      <c r="CK7" s="1167"/>
      <c r="CL7" s="1168"/>
      <c r="CM7" s="47"/>
      <c r="CN7" s="1166" t="s">
        <v>857</v>
      </c>
      <c r="CO7" s="1167"/>
      <c r="CP7" s="1167"/>
      <c r="CQ7" s="1167"/>
      <c r="CR7" s="1167"/>
      <c r="CS7" s="1167"/>
      <c r="CT7" s="1167"/>
      <c r="CU7" s="1167"/>
      <c r="CV7" s="1167"/>
      <c r="CW7" s="1168"/>
      <c r="CX7" s="47"/>
      <c r="CY7" s="1166" t="s">
        <v>857</v>
      </c>
      <c r="CZ7" s="1167"/>
      <c r="DA7" s="1167"/>
      <c r="DB7" s="1167"/>
      <c r="DC7" s="1167"/>
      <c r="DD7" s="1167"/>
      <c r="DE7" s="1167"/>
      <c r="DF7" s="1167"/>
      <c r="DG7" s="1167"/>
      <c r="DH7" s="1168"/>
      <c r="DI7" s="47"/>
      <c r="DJ7" s="47"/>
      <c r="DL7" s="32"/>
      <c r="DM7" s="32"/>
      <c r="DN7" s="32"/>
      <c r="DO7" s="32"/>
      <c r="DP7" s="32"/>
      <c r="DQ7" s="32"/>
      <c r="DR7" s="32"/>
      <c r="DS7" s="32"/>
      <c r="DT7" s="32"/>
      <c r="DU7" s="32"/>
      <c r="ED7" s="38" t="s">
        <v>243</v>
      </c>
      <c r="EE7" s="39">
        <f>SUM(DW10:DW46)</f>
        <v>165100000</v>
      </c>
      <c r="EF7" s="39">
        <f t="shared" ref="EF7:EK7" si="10">SUM(DX10:DX46)</f>
        <v>126437500</v>
      </c>
      <c r="EG7" s="39">
        <f t="shared" si="10"/>
        <v>30325000</v>
      </c>
      <c r="EH7" s="39">
        <f t="shared" si="10"/>
        <v>415000</v>
      </c>
      <c r="EI7" s="39">
        <f t="shared" si="10"/>
        <v>3197500</v>
      </c>
      <c r="EJ7" s="39">
        <f t="shared" si="10"/>
        <v>160375000</v>
      </c>
      <c r="EK7" s="39">
        <f t="shared" si="10"/>
        <v>4725000</v>
      </c>
      <c r="EL7" s="11"/>
    </row>
    <row r="8" spans="1:142" s="139" customFormat="1" ht="32.25" customHeight="1" thickBot="1" x14ac:dyDescent="0.3">
      <c r="A8" s="16" t="s">
        <v>673</v>
      </c>
      <c r="B8" s="18"/>
      <c r="C8" s="55">
        <f>SUM(C10:C46)</f>
        <v>165100000</v>
      </c>
      <c r="D8" s="150">
        <f t="shared" ref="D8:J8" si="11">SUM(D10:D46)</f>
        <v>644650</v>
      </c>
      <c r="E8" s="150">
        <f t="shared" si="11"/>
        <v>0</v>
      </c>
      <c r="F8" s="150">
        <f t="shared" si="11"/>
        <v>640000</v>
      </c>
      <c r="G8" s="150">
        <f t="shared" si="11"/>
        <v>0</v>
      </c>
      <c r="H8" s="150">
        <f t="shared" si="11"/>
        <v>4650</v>
      </c>
      <c r="I8" s="150">
        <f t="shared" si="11"/>
        <v>644650</v>
      </c>
      <c r="J8" s="150">
        <f t="shared" si="11"/>
        <v>0</v>
      </c>
      <c r="K8" s="27"/>
      <c r="L8" s="28"/>
      <c r="M8" s="29"/>
      <c r="N8" s="13"/>
      <c r="O8" s="55">
        <f>SUM(O10:O46)</f>
        <v>1265500</v>
      </c>
      <c r="P8" s="150">
        <f t="shared" ref="P8:V8" si="12">SUM(P10:P46)</f>
        <v>644650</v>
      </c>
      <c r="Q8" s="150">
        <f t="shared" si="12"/>
        <v>0</v>
      </c>
      <c r="R8" s="150">
        <f t="shared" si="12"/>
        <v>640000</v>
      </c>
      <c r="S8" s="150">
        <f t="shared" si="12"/>
        <v>0</v>
      </c>
      <c r="T8" s="150">
        <f t="shared" si="12"/>
        <v>4650</v>
      </c>
      <c r="U8" s="150">
        <f t="shared" si="12"/>
        <v>644650</v>
      </c>
      <c r="V8" s="151">
        <f t="shared" si="12"/>
        <v>0</v>
      </c>
      <c r="W8" s="27"/>
      <c r="X8" s="29"/>
      <c r="Y8" s="13"/>
      <c r="Z8" s="55">
        <f>SUM(Z10:Z46)</f>
        <v>9482000</v>
      </c>
      <c r="AA8" s="150">
        <f t="shared" ref="AA8:AG8" si="13">SUM(AA10:AA46)</f>
        <v>0</v>
      </c>
      <c r="AB8" s="150">
        <f t="shared" si="13"/>
        <v>0</v>
      </c>
      <c r="AC8" s="150">
        <f t="shared" si="13"/>
        <v>0</v>
      </c>
      <c r="AD8" s="150">
        <f t="shared" si="13"/>
        <v>0</v>
      </c>
      <c r="AE8" s="150">
        <f t="shared" si="13"/>
        <v>0</v>
      </c>
      <c r="AF8" s="150">
        <f t="shared" si="13"/>
        <v>0</v>
      </c>
      <c r="AG8" s="151">
        <f t="shared" si="13"/>
        <v>0</v>
      </c>
      <c r="AH8" s="27"/>
      <c r="AI8" s="29"/>
      <c r="AJ8" s="13"/>
      <c r="AK8" s="55">
        <f>SUM(AK10:AK46)</f>
        <v>57482500</v>
      </c>
      <c r="AL8" s="150">
        <f t="shared" ref="AL8:AR8" si="14">SUM(AL10:AL46)</f>
        <v>0</v>
      </c>
      <c r="AM8" s="150">
        <f t="shared" si="14"/>
        <v>0</v>
      </c>
      <c r="AN8" s="150">
        <f t="shared" si="14"/>
        <v>0</v>
      </c>
      <c r="AO8" s="150">
        <f t="shared" si="14"/>
        <v>0</v>
      </c>
      <c r="AP8" s="150">
        <f t="shared" si="14"/>
        <v>0</v>
      </c>
      <c r="AQ8" s="150">
        <f t="shared" si="14"/>
        <v>0</v>
      </c>
      <c r="AR8" s="151">
        <f t="shared" si="14"/>
        <v>0</v>
      </c>
      <c r="AS8" s="27"/>
      <c r="AT8" s="29"/>
      <c r="AU8" s="13"/>
      <c r="AV8" s="55">
        <f>SUM(AV10:AV46)</f>
        <v>90280000</v>
      </c>
      <c r="AW8" s="150">
        <f t="shared" ref="AW8:BC8" si="15">SUM(AW10:AW46)</f>
        <v>0</v>
      </c>
      <c r="AX8" s="150">
        <f t="shared" si="15"/>
        <v>0</v>
      </c>
      <c r="AY8" s="150">
        <f t="shared" si="15"/>
        <v>0</v>
      </c>
      <c r="AZ8" s="150">
        <f t="shared" si="15"/>
        <v>0</v>
      </c>
      <c r="BA8" s="150">
        <f t="shared" si="15"/>
        <v>0</v>
      </c>
      <c r="BB8" s="150">
        <f t="shared" si="15"/>
        <v>0</v>
      </c>
      <c r="BC8" s="151">
        <f t="shared" si="15"/>
        <v>0</v>
      </c>
      <c r="BD8" s="27"/>
      <c r="BE8" s="29"/>
      <c r="BF8" s="13"/>
      <c r="BG8" s="55">
        <f>SUM(BG10:BG46)</f>
        <v>4200000</v>
      </c>
      <c r="BH8" s="150">
        <f t="shared" ref="BH8:BN8" si="16">SUM(BH10:BH46)</f>
        <v>0</v>
      </c>
      <c r="BI8" s="150">
        <f t="shared" si="16"/>
        <v>0</v>
      </c>
      <c r="BJ8" s="150">
        <f t="shared" si="16"/>
        <v>0</v>
      </c>
      <c r="BK8" s="150">
        <f t="shared" si="16"/>
        <v>0</v>
      </c>
      <c r="BL8" s="150">
        <f t="shared" si="16"/>
        <v>0</v>
      </c>
      <c r="BM8" s="150">
        <f t="shared" si="16"/>
        <v>0</v>
      </c>
      <c r="BN8" s="151">
        <f t="shared" si="16"/>
        <v>0</v>
      </c>
      <c r="BO8" s="27"/>
      <c r="BP8" s="29"/>
      <c r="BQ8" s="13"/>
      <c r="BR8" s="55">
        <f>SUM(BR10:BR46)</f>
        <v>2390000</v>
      </c>
      <c r="BS8" s="150">
        <f t="shared" ref="BS8:BY8" si="17">SUM(BS10:BS46)</f>
        <v>0</v>
      </c>
      <c r="BT8" s="150">
        <f t="shared" si="17"/>
        <v>0</v>
      </c>
      <c r="BU8" s="150">
        <f t="shared" si="17"/>
        <v>0</v>
      </c>
      <c r="BV8" s="150">
        <f t="shared" si="17"/>
        <v>0</v>
      </c>
      <c r="BW8" s="150">
        <f t="shared" si="17"/>
        <v>0</v>
      </c>
      <c r="BX8" s="150">
        <f t="shared" si="17"/>
        <v>0</v>
      </c>
      <c r="BY8" s="151">
        <f t="shared" si="17"/>
        <v>0</v>
      </c>
      <c r="BZ8" s="27"/>
      <c r="CA8" s="29"/>
      <c r="CB8" s="13"/>
      <c r="CC8" s="55">
        <f>SUM(CC10:CC46)</f>
        <v>0</v>
      </c>
      <c r="CD8" s="150">
        <f t="shared" ref="CD8:CJ8" si="18">SUM(CD10:CD46)</f>
        <v>0</v>
      </c>
      <c r="CE8" s="150">
        <f t="shared" si="18"/>
        <v>0</v>
      </c>
      <c r="CF8" s="150">
        <f t="shared" si="18"/>
        <v>0</v>
      </c>
      <c r="CG8" s="150">
        <f t="shared" si="18"/>
        <v>0</v>
      </c>
      <c r="CH8" s="150">
        <f t="shared" si="18"/>
        <v>0</v>
      </c>
      <c r="CI8" s="150">
        <f t="shared" si="18"/>
        <v>0</v>
      </c>
      <c r="CJ8" s="151">
        <f t="shared" si="18"/>
        <v>0</v>
      </c>
      <c r="CK8" s="27"/>
      <c r="CL8" s="29"/>
      <c r="CM8" s="13"/>
      <c r="CN8" s="55">
        <f>SUM(CN10:CN46)</f>
        <v>0</v>
      </c>
      <c r="CO8" s="150">
        <f t="shared" ref="CO8:CU8" si="19">SUM(CO10:CO46)</f>
        <v>0</v>
      </c>
      <c r="CP8" s="150">
        <f t="shared" si="19"/>
        <v>0</v>
      </c>
      <c r="CQ8" s="150">
        <f t="shared" si="19"/>
        <v>0</v>
      </c>
      <c r="CR8" s="150">
        <f t="shared" si="19"/>
        <v>0</v>
      </c>
      <c r="CS8" s="150">
        <f t="shared" si="19"/>
        <v>0</v>
      </c>
      <c r="CT8" s="150">
        <f t="shared" si="19"/>
        <v>0</v>
      </c>
      <c r="CU8" s="151">
        <f t="shared" si="19"/>
        <v>0</v>
      </c>
      <c r="CV8" s="27"/>
      <c r="CW8" s="29"/>
      <c r="CX8" s="13"/>
      <c r="CY8" s="55">
        <f>SUM(CY10:CY46)</f>
        <v>0</v>
      </c>
      <c r="CZ8" s="150">
        <f t="shared" ref="CZ8:DF8" si="20">SUM(CZ10:CZ46)</f>
        <v>0</v>
      </c>
      <c r="DA8" s="150">
        <f t="shared" si="20"/>
        <v>0</v>
      </c>
      <c r="DB8" s="150">
        <f t="shared" si="20"/>
        <v>0</v>
      </c>
      <c r="DC8" s="150">
        <f t="shared" si="20"/>
        <v>0</v>
      </c>
      <c r="DD8" s="150">
        <f t="shared" si="20"/>
        <v>0</v>
      </c>
      <c r="DE8" s="150">
        <f t="shared" si="20"/>
        <v>0</v>
      </c>
      <c r="DF8" s="151">
        <f t="shared" si="20"/>
        <v>0</v>
      </c>
      <c r="DG8" s="27"/>
      <c r="DH8" s="29"/>
      <c r="DI8" s="13"/>
      <c r="DJ8" s="13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7"/>
      <c r="DW8" s="167"/>
      <c r="DX8" s="167"/>
      <c r="DY8" s="167"/>
      <c r="DZ8" s="167"/>
      <c r="EA8" s="167"/>
      <c r="EB8" s="167"/>
      <c r="EC8" s="167"/>
      <c r="ED8" s="173"/>
      <c r="EE8" s="182"/>
      <c r="EF8" s="182"/>
      <c r="EG8" s="182"/>
      <c r="EH8" s="182"/>
      <c r="EI8" s="182"/>
      <c r="EJ8" s="182"/>
      <c r="EK8" s="182"/>
      <c r="EL8" s="183"/>
    </row>
    <row r="9" spans="1:142" ht="15" customHeight="1" x14ac:dyDescent="0.25">
      <c r="A9" s="1180" t="s">
        <v>858</v>
      </c>
      <c r="B9" s="1181"/>
      <c r="C9" s="1185"/>
      <c r="D9" s="1185"/>
      <c r="E9" s="1185"/>
      <c r="F9" s="1185"/>
      <c r="G9" s="1185"/>
      <c r="H9" s="1185"/>
      <c r="I9" s="1185"/>
      <c r="J9" s="1185"/>
      <c r="K9" s="1181"/>
      <c r="L9" s="1181"/>
      <c r="M9" s="1182"/>
      <c r="N9" s="47"/>
      <c r="O9" s="1137" t="s">
        <v>858</v>
      </c>
      <c r="P9" s="1138"/>
      <c r="Q9" s="1138"/>
      <c r="R9" s="1138"/>
      <c r="S9" s="1138"/>
      <c r="T9" s="1138"/>
      <c r="U9" s="1138"/>
      <c r="V9" s="1138"/>
      <c r="W9" s="1169"/>
      <c r="X9" s="1170"/>
      <c r="Y9" s="47"/>
      <c r="Z9" s="1137" t="s">
        <v>858</v>
      </c>
      <c r="AA9" s="1138"/>
      <c r="AB9" s="1138"/>
      <c r="AC9" s="1138"/>
      <c r="AD9" s="1138"/>
      <c r="AE9" s="1138"/>
      <c r="AF9" s="1138"/>
      <c r="AG9" s="1138"/>
      <c r="AH9" s="1169"/>
      <c r="AI9" s="1170"/>
      <c r="AJ9" s="47"/>
      <c r="AK9" s="1137" t="s">
        <v>858</v>
      </c>
      <c r="AL9" s="1138"/>
      <c r="AM9" s="1138"/>
      <c r="AN9" s="1138"/>
      <c r="AO9" s="1138"/>
      <c r="AP9" s="1138"/>
      <c r="AQ9" s="1138"/>
      <c r="AR9" s="1138"/>
      <c r="AS9" s="1169"/>
      <c r="AT9" s="1170"/>
      <c r="AU9" s="47"/>
      <c r="AV9" s="1137" t="s">
        <v>858</v>
      </c>
      <c r="AW9" s="1138"/>
      <c r="AX9" s="1138"/>
      <c r="AY9" s="1138"/>
      <c r="AZ9" s="1138"/>
      <c r="BA9" s="1138"/>
      <c r="BB9" s="1138"/>
      <c r="BC9" s="1138"/>
      <c r="BD9" s="1169"/>
      <c r="BE9" s="1170"/>
      <c r="BF9" s="47"/>
      <c r="BG9" s="1137" t="s">
        <v>858</v>
      </c>
      <c r="BH9" s="1138"/>
      <c r="BI9" s="1138"/>
      <c r="BJ9" s="1138"/>
      <c r="BK9" s="1138"/>
      <c r="BL9" s="1138"/>
      <c r="BM9" s="1138"/>
      <c r="BN9" s="1138"/>
      <c r="BO9" s="1169"/>
      <c r="BP9" s="1170"/>
      <c r="BQ9" s="47"/>
      <c r="BR9" s="1137" t="s">
        <v>858</v>
      </c>
      <c r="BS9" s="1138"/>
      <c r="BT9" s="1138"/>
      <c r="BU9" s="1138"/>
      <c r="BV9" s="1138"/>
      <c r="BW9" s="1138"/>
      <c r="BX9" s="1138"/>
      <c r="BY9" s="1138"/>
      <c r="BZ9" s="1169"/>
      <c r="CA9" s="1170"/>
      <c r="CB9" s="47"/>
      <c r="CC9" s="1137" t="s">
        <v>858</v>
      </c>
      <c r="CD9" s="1138"/>
      <c r="CE9" s="1138"/>
      <c r="CF9" s="1138"/>
      <c r="CG9" s="1138"/>
      <c r="CH9" s="1138"/>
      <c r="CI9" s="1138"/>
      <c r="CJ9" s="1138"/>
      <c r="CK9" s="1169"/>
      <c r="CL9" s="1170"/>
      <c r="CM9" s="47"/>
      <c r="CN9" s="1137" t="s">
        <v>858</v>
      </c>
      <c r="CO9" s="1138"/>
      <c r="CP9" s="1138"/>
      <c r="CQ9" s="1138"/>
      <c r="CR9" s="1138"/>
      <c r="CS9" s="1138"/>
      <c r="CT9" s="1138"/>
      <c r="CU9" s="1138"/>
      <c r="CV9" s="1169"/>
      <c r="CW9" s="1170"/>
      <c r="CX9" s="47"/>
      <c r="CY9" s="1137" t="s">
        <v>858</v>
      </c>
      <c r="CZ9" s="1138"/>
      <c r="DA9" s="1138"/>
      <c r="DB9" s="1138"/>
      <c r="DC9" s="1138"/>
      <c r="DD9" s="1138"/>
      <c r="DE9" s="1138"/>
      <c r="DF9" s="1138"/>
      <c r="DG9" s="1169"/>
      <c r="DH9" s="1170"/>
      <c r="DI9" s="47"/>
      <c r="DJ9" s="47"/>
      <c r="DL9" s="34"/>
      <c r="DM9" s="34"/>
      <c r="DN9" s="34"/>
      <c r="DO9" s="34"/>
      <c r="DP9" s="34"/>
      <c r="DQ9" s="34"/>
      <c r="DR9" s="34"/>
      <c r="DS9" s="34"/>
      <c r="DT9" s="34"/>
      <c r="DU9" s="34"/>
    </row>
    <row r="10" spans="1:142" ht="110.25" customHeight="1" x14ac:dyDescent="0.25">
      <c r="A10" s="50" t="s">
        <v>496</v>
      </c>
      <c r="B10" s="613" t="s">
        <v>838</v>
      </c>
      <c r="C10" s="184">
        <f t="shared" ref="C10:E14" si="21">O10+Z10+AK10+AV10+BG10+BR10+CC10+CN10+CY10</f>
        <v>4000000</v>
      </c>
      <c r="D10" s="71">
        <f t="shared" si="21"/>
        <v>0</v>
      </c>
      <c r="E10" s="71">
        <f t="shared" si="21"/>
        <v>0</v>
      </c>
      <c r="F10" s="71">
        <f t="shared" ref="F10:J14" si="22">R10+AC10+AN10+AY10+BJ10+BU10+CF10+CQ10+DB10</f>
        <v>0</v>
      </c>
      <c r="G10" s="71">
        <f t="shared" si="22"/>
        <v>0</v>
      </c>
      <c r="H10" s="71">
        <f t="shared" si="22"/>
        <v>0</v>
      </c>
      <c r="I10" s="71">
        <f t="shared" si="22"/>
        <v>0</v>
      </c>
      <c r="J10" s="71">
        <f t="shared" si="22"/>
        <v>0</v>
      </c>
      <c r="K10" s="51" t="s">
        <v>132</v>
      </c>
      <c r="L10" s="202" t="s">
        <v>652</v>
      </c>
      <c r="M10" s="58">
        <f>X10++AI10+AT10+BE10+BP10++CA10+CL10+CW10+DH10</f>
        <v>0</v>
      </c>
      <c r="N10" s="66"/>
      <c r="O10" s="678">
        <v>0</v>
      </c>
      <c r="P10" s="679">
        <f>U10+V10</f>
        <v>0</v>
      </c>
      <c r="Q10" s="680"/>
      <c r="R10" s="680"/>
      <c r="S10" s="680"/>
      <c r="T10" s="680"/>
      <c r="U10" s="679">
        <f>Q10+R10+S10+T10</f>
        <v>0</v>
      </c>
      <c r="V10" s="680"/>
      <c r="W10" s="525" t="s">
        <v>132</v>
      </c>
      <c r="X10" s="672"/>
      <c r="Y10" s="66"/>
      <c r="Z10" s="97">
        <v>1500000</v>
      </c>
      <c r="AA10" s="71">
        <f>AF10+AG10</f>
        <v>0</v>
      </c>
      <c r="AB10" s="559"/>
      <c r="AC10" s="559"/>
      <c r="AD10" s="559"/>
      <c r="AE10" s="559"/>
      <c r="AF10" s="71">
        <f>AB10+AC10+AD10+AE10</f>
        <v>0</v>
      </c>
      <c r="AG10" s="559"/>
      <c r="AH10" s="51" t="s">
        <v>132</v>
      </c>
      <c r="AI10" s="190"/>
      <c r="AJ10" s="66"/>
      <c r="AK10" s="97">
        <v>2500000</v>
      </c>
      <c r="AL10" s="71">
        <f>AQ10+AR10</f>
        <v>0</v>
      </c>
      <c r="AM10" s="559"/>
      <c r="AN10" s="559"/>
      <c r="AO10" s="559"/>
      <c r="AP10" s="559"/>
      <c r="AQ10" s="71">
        <f>AM10+AN10+AO10+AP10</f>
        <v>0</v>
      </c>
      <c r="AR10" s="559"/>
      <c r="AS10" s="51" t="s">
        <v>132</v>
      </c>
      <c r="AT10" s="190"/>
      <c r="AU10" s="66"/>
      <c r="AV10" s="97">
        <v>0</v>
      </c>
      <c r="AW10" s="71">
        <f>BB10+BC10</f>
        <v>0</v>
      </c>
      <c r="AX10" s="72"/>
      <c r="AY10" s="72"/>
      <c r="AZ10" s="72"/>
      <c r="BA10" s="72"/>
      <c r="BB10" s="71">
        <f>AX10+AY10+AZ10+BA10</f>
        <v>0</v>
      </c>
      <c r="BC10" s="72"/>
      <c r="BD10" s="51" t="s">
        <v>132</v>
      </c>
      <c r="BE10" s="56"/>
      <c r="BF10" s="66"/>
      <c r="BG10" s="97"/>
      <c r="BH10" s="71">
        <f>BM10+BN10</f>
        <v>0</v>
      </c>
      <c r="BI10" s="72"/>
      <c r="BJ10" s="72"/>
      <c r="BK10" s="72"/>
      <c r="BL10" s="72"/>
      <c r="BM10" s="71">
        <f>BI10+BJ10+BK10+BL10</f>
        <v>0</v>
      </c>
      <c r="BN10" s="72"/>
      <c r="BO10" s="51" t="s">
        <v>132</v>
      </c>
      <c r="BP10" s="56"/>
      <c r="BQ10" s="66"/>
      <c r="BR10" s="97"/>
      <c r="BS10" s="71">
        <f>BX10+BY10</f>
        <v>0</v>
      </c>
      <c r="BT10" s="72"/>
      <c r="BU10" s="72"/>
      <c r="BV10" s="72"/>
      <c r="BW10" s="72"/>
      <c r="BX10" s="71">
        <f>BT10+BU10+BV10+BW10</f>
        <v>0</v>
      </c>
      <c r="BY10" s="72"/>
      <c r="BZ10" s="51" t="s">
        <v>132</v>
      </c>
      <c r="CA10" s="56"/>
      <c r="CB10" s="66"/>
      <c r="CC10" s="97"/>
      <c r="CD10" s="71">
        <f>CI10+CJ10</f>
        <v>0</v>
      </c>
      <c r="CE10" s="72"/>
      <c r="CF10" s="72"/>
      <c r="CG10" s="72"/>
      <c r="CH10" s="72"/>
      <c r="CI10" s="71">
        <f>CE10+CF10+CG10+CH10</f>
        <v>0</v>
      </c>
      <c r="CJ10" s="72"/>
      <c r="CK10" s="51" t="s">
        <v>132</v>
      </c>
      <c r="CL10" s="56"/>
      <c r="CM10" s="66"/>
      <c r="CN10" s="97"/>
      <c r="CO10" s="71">
        <f>CT10+CU10</f>
        <v>0</v>
      </c>
      <c r="CP10" s="72"/>
      <c r="CQ10" s="72"/>
      <c r="CR10" s="72"/>
      <c r="CS10" s="72"/>
      <c r="CT10" s="71">
        <f>CP10+CQ10+CR10+CS10</f>
        <v>0</v>
      </c>
      <c r="CU10" s="72"/>
      <c r="CV10" s="51" t="s">
        <v>132</v>
      </c>
      <c r="CW10" s="56"/>
      <c r="CX10" s="66"/>
      <c r="CY10" s="97"/>
      <c r="CZ10" s="71">
        <f>DE10+DF10</f>
        <v>0</v>
      </c>
      <c r="DA10" s="72"/>
      <c r="DB10" s="72"/>
      <c r="DC10" s="72"/>
      <c r="DD10" s="72"/>
      <c r="DE10" s="71">
        <f>DA10+DB10+DC10+DD10</f>
        <v>0</v>
      </c>
      <c r="DF10" s="72"/>
      <c r="DG10" s="51" t="s">
        <v>132</v>
      </c>
      <c r="DH10" s="56"/>
      <c r="DI10" s="66"/>
      <c r="DJ10" s="66"/>
      <c r="DL10" s="32">
        <v>0</v>
      </c>
      <c r="DM10" s="32">
        <v>1500000</v>
      </c>
      <c r="DN10" s="32">
        <v>2500000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f>SUM(DL10:DT10)</f>
        <v>4000000</v>
      </c>
      <c r="DW10" s="35">
        <f>DX10+DY10+DZ10+EA10+EC10</f>
        <v>4000000</v>
      </c>
      <c r="DX10" s="35">
        <f>DU10*0.85</f>
        <v>3400000</v>
      </c>
      <c r="DY10" s="35">
        <f>DU10*0.15</f>
        <v>600000</v>
      </c>
      <c r="DZ10" s="35"/>
      <c r="EA10" s="35"/>
      <c r="EB10" s="35">
        <f>SUM(DX10:EA10)</f>
        <v>4000000</v>
      </c>
      <c r="EC10" s="35"/>
    </row>
    <row r="11" spans="1:142" ht="225.75" customHeight="1" x14ac:dyDescent="0.25">
      <c r="A11" s="50" t="s">
        <v>497</v>
      </c>
      <c r="B11" s="613" t="s">
        <v>529</v>
      </c>
      <c r="C11" s="184">
        <f t="shared" si="21"/>
        <v>3400000</v>
      </c>
      <c r="D11" s="71">
        <f t="shared" si="21"/>
        <v>0</v>
      </c>
      <c r="E11" s="71">
        <f t="shared" si="21"/>
        <v>0</v>
      </c>
      <c r="F11" s="71">
        <f t="shared" si="22"/>
        <v>0</v>
      </c>
      <c r="G11" s="71">
        <f t="shared" si="22"/>
        <v>0</v>
      </c>
      <c r="H11" s="71">
        <f t="shared" si="22"/>
        <v>0</v>
      </c>
      <c r="I11" s="71">
        <f t="shared" si="22"/>
        <v>0</v>
      </c>
      <c r="J11" s="71">
        <f t="shared" si="22"/>
        <v>0</v>
      </c>
      <c r="K11" s="51" t="s">
        <v>133</v>
      </c>
      <c r="L11" s="202" t="s">
        <v>652</v>
      </c>
      <c r="M11" s="58">
        <f>X11++AI11+AT11+BE11+BP11++CA11+CL11+CW11+DH11</f>
        <v>0</v>
      </c>
      <c r="N11" s="66"/>
      <c r="O11" s="678">
        <v>0</v>
      </c>
      <c r="P11" s="679">
        <f t="shared" ref="P11:P24" si="23">U11+V11</f>
        <v>0</v>
      </c>
      <c r="Q11" s="680"/>
      <c r="R11" s="680"/>
      <c r="S11" s="680"/>
      <c r="T11" s="680"/>
      <c r="U11" s="679">
        <f t="shared" ref="U11:U24" si="24">Q11+R11+S11+T11</f>
        <v>0</v>
      </c>
      <c r="V11" s="680"/>
      <c r="W11" s="525" t="s">
        <v>133</v>
      </c>
      <c r="X11" s="672"/>
      <c r="Y11" s="66"/>
      <c r="Z11" s="97">
        <v>1000000</v>
      </c>
      <c r="AA11" s="71">
        <f>AF11+AG11</f>
        <v>0</v>
      </c>
      <c r="AB11" s="559"/>
      <c r="AC11" s="559"/>
      <c r="AD11" s="559"/>
      <c r="AE11" s="559"/>
      <c r="AF11" s="71">
        <f t="shared" ref="AF11:AF24" si="25">AB11+AC11+AD11+AE11</f>
        <v>0</v>
      </c>
      <c r="AG11" s="559"/>
      <c r="AH11" s="51" t="s">
        <v>133</v>
      </c>
      <c r="AI11" s="190"/>
      <c r="AJ11" s="66"/>
      <c r="AK11" s="97">
        <v>2400000</v>
      </c>
      <c r="AL11" s="71">
        <f>AQ11+AR11</f>
        <v>0</v>
      </c>
      <c r="AM11" s="559"/>
      <c r="AN11" s="559"/>
      <c r="AO11" s="559"/>
      <c r="AP11" s="559"/>
      <c r="AQ11" s="71">
        <f t="shared" ref="AQ11:AQ24" si="26">AM11+AN11+AO11+AP11</f>
        <v>0</v>
      </c>
      <c r="AR11" s="559"/>
      <c r="AS11" s="51" t="s">
        <v>133</v>
      </c>
      <c r="AT11" s="190"/>
      <c r="AU11" s="66"/>
      <c r="AV11" s="97">
        <v>0</v>
      </c>
      <c r="AW11" s="71">
        <f>BB11+BC11</f>
        <v>0</v>
      </c>
      <c r="AX11" s="72"/>
      <c r="AY11" s="72"/>
      <c r="AZ11" s="72"/>
      <c r="BA11" s="72"/>
      <c r="BB11" s="71">
        <f t="shared" ref="BB11:BB24" si="27">AX11+AY11+AZ11+BA11</f>
        <v>0</v>
      </c>
      <c r="BC11" s="72"/>
      <c r="BD11" s="51" t="s">
        <v>133</v>
      </c>
      <c r="BE11" s="56"/>
      <c r="BF11" s="66"/>
      <c r="BG11" s="97"/>
      <c r="BH11" s="71">
        <f>BM11+BN11</f>
        <v>0</v>
      </c>
      <c r="BI11" s="72"/>
      <c r="BJ11" s="72"/>
      <c r="BK11" s="72"/>
      <c r="BL11" s="72"/>
      <c r="BM11" s="71">
        <f t="shared" ref="BM11:BM24" si="28">BI11+BJ11+BK11+BL11</f>
        <v>0</v>
      </c>
      <c r="BN11" s="72"/>
      <c r="BO11" s="51" t="s">
        <v>133</v>
      </c>
      <c r="BP11" s="56"/>
      <c r="BQ11" s="66"/>
      <c r="BR11" s="97"/>
      <c r="BS11" s="71">
        <f>BX11+BY11</f>
        <v>0</v>
      </c>
      <c r="BT11" s="72"/>
      <c r="BU11" s="72"/>
      <c r="BV11" s="72"/>
      <c r="BW11" s="72"/>
      <c r="BX11" s="71">
        <f t="shared" ref="BX11:BX24" si="29">BT11+BU11+BV11+BW11</f>
        <v>0</v>
      </c>
      <c r="BY11" s="72"/>
      <c r="BZ11" s="51" t="s">
        <v>133</v>
      </c>
      <c r="CA11" s="56"/>
      <c r="CB11" s="66"/>
      <c r="CC11" s="97"/>
      <c r="CD11" s="71">
        <f>CI11+CJ11</f>
        <v>0</v>
      </c>
      <c r="CE11" s="72"/>
      <c r="CF11" s="72"/>
      <c r="CG11" s="72"/>
      <c r="CH11" s="72"/>
      <c r="CI11" s="71">
        <f t="shared" ref="CI11:CI24" si="30">CE11+CF11+CG11+CH11</f>
        <v>0</v>
      </c>
      <c r="CJ11" s="72"/>
      <c r="CK11" s="51" t="s">
        <v>133</v>
      </c>
      <c r="CL11" s="56"/>
      <c r="CM11" s="66"/>
      <c r="CN11" s="97"/>
      <c r="CO11" s="71">
        <f>CT11+CU11</f>
        <v>0</v>
      </c>
      <c r="CP11" s="72"/>
      <c r="CQ11" s="72"/>
      <c r="CR11" s="72"/>
      <c r="CS11" s="72"/>
      <c r="CT11" s="71">
        <f t="shared" ref="CT11:CT24" si="31">CP11+CQ11+CR11+CS11</f>
        <v>0</v>
      </c>
      <c r="CU11" s="72"/>
      <c r="CV11" s="51" t="s">
        <v>133</v>
      </c>
      <c r="CW11" s="56"/>
      <c r="CX11" s="66"/>
      <c r="CY11" s="97"/>
      <c r="CZ11" s="71">
        <f>DE11+DF11</f>
        <v>0</v>
      </c>
      <c r="DA11" s="72"/>
      <c r="DB11" s="72"/>
      <c r="DC11" s="72"/>
      <c r="DD11" s="72"/>
      <c r="DE11" s="71">
        <f t="shared" ref="DE11:DE24" si="32">DA11+DB11+DC11+DD11</f>
        <v>0</v>
      </c>
      <c r="DF11" s="72"/>
      <c r="DG11" s="51" t="s">
        <v>133</v>
      </c>
      <c r="DH11" s="56"/>
      <c r="DI11" s="66"/>
      <c r="DJ11" s="66"/>
      <c r="DL11" s="32"/>
      <c r="DM11" s="32">
        <v>1000000</v>
      </c>
      <c r="DN11" s="32">
        <v>2400000</v>
      </c>
      <c r="DO11" s="32"/>
      <c r="DP11" s="32"/>
      <c r="DQ11" s="32"/>
      <c r="DR11" s="32"/>
      <c r="DS11" s="32"/>
      <c r="DT11" s="32"/>
      <c r="DU11" s="32">
        <f t="shared" ref="DU11:DU51" si="33">SUM(DL11:DT11)</f>
        <v>3400000</v>
      </c>
      <c r="DW11" s="35">
        <f>DX11+DY11+DZ11+EA11+EC11</f>
        <v>3400000</v>
      </c>
      <c r="DX11" s="35">
        <f>DU11*0.85</f>
        <v>2890000</v>
      </c>
      <c r="DY11" s="35">
        <f>DU11*0.1</f>
        <v>340000</v>
      </c>
      <c r="DZ11" s="35">
        <f>DU11*0.05</f>
        <v>170000</v>
      </c>
      <c r="EA11" s="35"/>
      <c r="EB11" s="35">
        <f>SUM(DX11:EA11)</f>
        <v>3400000</v>
      </c>
      <c r="EC11" s="35"/>
    </row>
    <row r="12" spans="1:142" ht="297.75" customHeight="1" x14ac:dyDescent="0.25">
      <c r="A12" s="50" t="s">
        <v>1047</v>
      </c>
      <c r="B12" s="613" t="s">
        <v>529</v>
      </c>
      <c r="C12" s="184">
        <f t="shared" si="21"/>
        <v>900000</v>
      </c>
      <c r="D12" s="71">
        <f t="shared" si="21"/>
        <v>0</v>
      </c>
      <c r="E12" s="71">
        <f t="shared" si="21"/>
        <v>0</v>
      </c>
      <c r="F12" s="71">
        <f t="shared" si="22"/>
        <v>0</v>
      </c>
      <c r="G12" s="71">
        <f t="shared" si="22"/>
        <v>0</v>
      </c>
      <c r="H12" s="71">
        <f t="shared" si="22"/>
        <v>0</v>
      </c>
      <c r="I12" s="71">
        <f t="shared" si="22"/>
        <v>0</v>
      </c>
      <c r="J12" s="71">
        <f t="shared" si="22"/>
        <v>0</v>
      </c>
      <c r="K12" s="51" t="s">
        <v>498</v>
      </c>
      <c r="L12" s="202">
        <v>940</v>
      </c>
      <c r="M12" s="58">
        <f>X12++AI12+AT12+BE12+BP12++CA12+CL12+CW12+DH12</f>
        <v>0</v>
      </c>
      <c r="N12" s="66"/>
      <c r="O12" s="678">
        <v>0</v>
      </c>
      <c r="P12" s="679">
        <f t="shared" si="23"/>
        <v>0</v>
      </c>
      <c r="Q12" s="680"/>
      <c r="R12" s="680"/>
      <c r="S12" s="680"/>
      <c r="T12" s="680"/>
      <c r="U12" s="679">
        <f t="shared" si="24"/>
        <v>0</v>
      </c>
      <c r="V12" s="680"/>
      <c r="W12" s="525" t="s">
        <v>498</v>
      </c>
      <c r="X12" s="672"/>
      <c r="Y12" s="66"/>
      <c r="Z12" s="97">
        <v>100000</v>
      </c>
      <c r="AA12" s="71">
        <f>AF12+AG12</f>
        <v>0</v>
      </c>
      <c r="AB12" s="559"/>
      <c r="AC12" s="559"/>
      <c r="AD12" s="559"/>
      <c r="AE12" s="559"/>
      <c r="AF12" s="71">
        <f t="shared" si="25"/>
        <v>0</v>
      </c>
      <c r="AG12" s="559"/>
      <c r="AH12" s="51" t="s">
        <v>498</v>
      </c>
      <c r="AI12" s="190"/>
      <c r="AJ12" s="66"/>
      <c r="AK12" s="97">
        <v>800000</v>
      </c>
      <c r="AL12" s="71">
        <f>AQ12+AR12</f>
        <v>0</v>
      </c>
      <c r="AM12" s="559"/>
      <c r="AN12" s="559"/>
      <c r="AO12" s="559"/>
      <c r="AP12" s="559"/>
      <c r="AQ12" s="71">
        <f t="shared" si="26"/>
        <v>0</v>
      </c>
      <c r="AR12" s="559"/>
      <c r="AS12" s="51" t="s">
        <v>498</v>
      </c>
      <c r="AT12" s="190"/>
      <c r="AU12" s="66"/>
      <c r="AV12" s="97">
        <v>0</v>
      </c>
      <c r="AW12" s="71">
        <f>BB12+BC12</f>
        <v>0</v>
      </c>
      <c r="AX12" s="72"/>
      <c r="AY12" s="72"/>
      <c r="AZ12" s="72"/>
      <c r="BA12" s="72"/>
      <c r="BB12" s="71">
        <f t="shared" si="27"/>
        <v>0</v>
      </c>
      <c r="BC12" s="72"/>
      <c r="BD12" s="51" t="s">
        <v>498</v>
      </c>
      <c r="BE12" s="56"/>
      <c r="BF12" s="66"/>
      <c r="BG12" s="97"/>
      <c r="BH12" s="71">
        <f>BM12+BN12</f>
        <v>0</v>
      </c>
      <c r="BI12" s="72"/>
      <c r="BJ12" s="72"/>
      <c r="BK12" s="72"/>
      <c r="BL12" s="72"/>
      <c r="BM12" s="71">
        <f t="shared" si="28"/>
        <v>0</v>
      </c>
      <c r="BN12" s="72"/>
      <c r="BO12" s="51" t="s">
        <v>498</v>
      </c>
      <c r="BP12" s="56"/>
      <c r="BQ12" s="66"/>
      <c r="BR12" s="97"/>
      <c r="BS12" s="71">
        <f>BX12+BY12</f>
        <v>0</v>
      </c>
      <c r="BT12" s="72"/>
      <c r="BU12" s="72"/>
      <c r="BV12" s="72"/>
      <c r="BW12" s="72"/>
      <c r="BX12" s="71">
        <f t="shared" si="29"/>
        <v>0</v>
      </c>
      <c r="BY12" s="72"/>
      <c r="BZ12" s="51" t="s">
        <v>498</v>
      </c>
      <c r="CA12" s="56"/>
      <c r="CB12" s="66"/>
      <c r="CC12" s="97"/>
      <c r="CD12" s="71">
        <f>CI12+CJ12</f>
        <v>0</v>
      </c>
      <c r="CE12" s="72"/>
      <c r="CF12" s="72"/>
      <c r="CG12" s="72"/>
      <c r="CH12" s="72"/>
      <c r="CI12" s="71">
        <f t="shared" si="30"/>
        <v>0</v>
      </c>
      <c r="CJ12" s="72"/>
      <c r="CK12" s="51" t="s">
        <v>498</v>
      </c>
      <c r="CL12" s="56"/>
      <c r="CM12" s="66"/>
      <c r="CN12" s="97"/>
      <c r="CO12" s="71">
        <f>CT12+CU12</f>
        <v>0</v>
      </c>
      <c r="CP12" s="72"/>
      <c r="CQ12" s="72"/>
      <c r="CR12" s="72"/>
      <c r="CS12" s="72"/>
      <c r="CT12" s="71">
        <f t="shared" si="31"/>
        <v>0</v>
      </c>
      <c r="CU12" s="72"/>
      <c r="CV12" s="51" t="s">
        <v>498</v>
      </c>
      <c r="CW12" s="56"/>
      <c r="CX12" s="66"/>
      <c r="CY12" s="97"/>
      <c r="CZ12" s="71">
        <f>DE12+DF12</f>
        <v>0</v>
      </c>
      <c r="DA12" s="72"/>
      <c r="DB12" s="72"/>
      <c r="DC12" s="72"/>
      <c r="DD12" s="72"/>
      <c r="DE12" s="71">
        <f t="shared" si="32"/>
        <v>0</v>
      </c>
      <c r="DF12" s="72"/>
      <c r="DG12" s="51" t="s">
        <v>498</v>
      </c>
      <c r="DH12" s="56"/>
      <c r="DI12" s="66"/>
      <c r="DJ12" s="66"/>
      <c r="DL12" s="32"/>
      <c r="DM12" s="32">
        <v>100000</v>
      </c>
      <c r="DN12" s="32">
        <v>800000</v>
      </c>
      <c r="DO12" s="32"/>
      <c r="DP12" s="32"/>
      <c r="DQ12" s="32"/>
      <c r="DR12" s="32"/>
      <c r="DS12" s="32"/>
      <c r="DT12" s="32"/>
      <c r="DU12" s="32">
        <f t="shared" si="33"/>
        <v>900000</v>
      </c>
      <c r="DW12" s="35">
        <f>DX12+DY12+DZ12+EA12+EC12</f>
        <v>900000</v>
      </c>
      <c r="DX12" s="35">
        <f>DU12*0.85</f>
        <v>765000</v>
      </c>
      <c r="DY12" s="35">
        <f>DU12*0.1</f>
        <v>90000</v>
      </c>
      <c r="DZ12" s="35">
        <f>DU12*0.05</f>
        <v>45000</v>
      </c>
      <c r="EA12" s="35"/>
      <c r="EB12" s="35">
        <f>SUM(DX12:EA12)</f>
        <v>900000</v>
      </c>
      <c r="EC12" s="35"/>
    </row>
    <row r="13" spans="1:142" ht="119.25" customHeight="1" x14ac:dyDescent="0.25">
      <c r="A13" s="50" t="s">
        <v>499</v>
      </c>
      <c r="B13" s="613" t="s">
        <v>529</v>
      </c>
      <c r="C13" s="184">
        <f t="shared" si="21"/>
        <v>2000000</v>
      </c>
      <c r="D13" s="71">
        <f t="shared" si="21"/>
        <v>0</v>
      </c>
      <c r="E13" s="71">
        <f t="shared" si="21"/>
        <v>0</v>
      </c>
      <c r="F13" s="71">
        <f t="shared" si="22"/>
        <v>0</v>
      </c>
      <c r="G13" s="71">
        <f t="shared" si="22"/>
        <v>0</v>
      </c>
      <c r="H13" s="71">
        <f t="shared" si="22"/>
        <v>0</v>
      </c>
      <c r="I13" s="71">
        <f t="shared" si="22"/>
        <v>0</v>
      </c>
      <c r="J13" s="71">
        <f t="shared" si="22"/>
        <v>0</v>
      </c>
      <c r="K13" s="51" t="s">
        <v>133</v>
      </c>
      <c r="L13" s="202" t="s">
        <v>652</v>
      </c>
      <c r="M13" s="58">
        <f>X13++AI13+AT13+BE13+BP13++CA13+CL13+CW13+DH13</f>
        <v>0</v>
      </c>
      <c r="N13" s="66"/>
      <c r="O13" s="678">
        <v>0</v>
      </c>
      <c r="P13" s="679">
        <f t="shared" si="23"/>
        <v>0</v>
      </c>
      <c r="Q13" s="680"/>
      <c r="R13" s="680"/>
      <c r="S13" s="680"/>
      <c r="T13" s="680"/>
      <c r="U13" s="679">
        <f t="shared" si="24"/>
        <v>0</v>
      </c>
      <c r="V13" s="680"/>
      <c r="W13" s="525" t="s">
        <v>133</v>
      </c>
      <c r="X13" s="672"/>
      <c r="Y13" s="66"/>
      <c r="Z13" s="97">
        <v>1000000</v>
      </c>
      <c r="AA13" s="71">
        <f>AF13+AG13</f>
        <v>0</v>
      </c>
      <c r="AB13" s="559"/>
      <c r="AC13" s="559"/>
      <c r="AD13" s="559"/>
      <c r="AE13" s="559"/>
      <c r="AF13" s="71">
        <f t="shared" si="25"/>
        <v>0</v>
      </c>
      <c r="AG13" s="559"/>
      <c r="AH13" s="51" t="s">
        <v>133</v>
      </c>
      <c r="AI13" s="190"/>
      <c r="AJ13" s="66"/>
      <c r="AK13" s="97">
        <v>1000000</v>
      </c>
      <c r="AL13" s="71">
        <f>AQ13+AR13</f>
        <v>0</v>
      </c>
      <c r="AM13" s="559"/>
      <c r="AN13" s="559"/>
      <c r="AO13" s="559"/>
      <c r="AP13" s="559"/>
      <c r="AQ13" s="71">
        <f t="shared" si="26"/>
        <v>0</v>
      </c>
      <c r="AR13" s="559"/>
      <c r="AS13" s="51" t="s">
        <v>133</v>
      </c>
      <c r="AT13" s="190"/>
      <c r="AU13" s="66"/>
      <c r="AV13" s="97">
        <v>0</v>
      </c>
      <c r="AW13" s="71">
        <f>BB13+BC13</f>
        <v>0</v>
      </c>
      <c r="AX13" s="72"/>
      <c r="AY13" s="72"/>
      <c r="AZ13" s="72"/>
      <c r="BA13" s="72"/>
      <c r="BB13" s="71">
        <f t="shared" si="27"/>
        <v>0</v>
      </c>
      <c r="BC13" s="72"/>
      <c r="BD13" s="51" t="s">
        <v>133</v>
      </c>
      <c r="BE13" s="56"/>
      <c r="BF13" s="66"/>
      <c r="BG13" s="97"/>
      <c r="BH13" s="71">
        <f>BM13+BN13</f>
        <v>0</v>
      </c>
      <c r="BI13" s="72"/>
      <c r="BJ13" s="72"/>
      <c r="BK13" s="72"/>
      <c r="BL13" s="72"/>
      <c r="BM13" s="71">
        <f t="shared" si="28"/>
        <v>0</v>
      </c>
      <c r="BN13" s="72"/>
      <c r="BO13" s="51" t="s">
        <v>133</v>
      </c>
      <c r="BP13" s="56"/>
      <c r="BQ13" s="66"/>
      <c r="BR13" s="97"/>
      <c r="BS13" s="71">
        <f>BX13+BY13</f>
        <v>0</v>
      </c>
      <c r="BT13" s="72"/>
      <c r="BU13" s="72"/>
      <c r="BV13" s="72"/>
      <c r="BW13" s="72"/>
      <c r="BX13" s="71">
        <f t="shared" si="29"/>
        <v>0</v>
      </c>
      <c r="BY13" s="72"/>
      <c r="BZ13" s="51" t="s">
        <v>133</v>
      </c>
      <c r="CA13" s="56"/>
      <c r="CB13" s="66"/>
      <c r="CC13" s="97"/>
      <c r="CD13" s="71">
        <f>CI13+CJ13</f>
        <v>0</v>
      </c>
      <c r="CE13" s="72"/>
      <c r="CF13" s="72"/>
      <c r="CG13" s="72"/>
      <c r="CH13" s="72"/>
      <c r="CI13" s="71">
        <f t="shared" si="30"/>
        <v>0</v>
      </c>
      <c r="CJ13" s="72"/>
      <c r="CK13" s="51" t="s">
        <v>133</v>
      </c>
      <c r="CL13" s="56"/>
      <c r="CM13" s="66"/>
      <c r="CN13" s="97"/>
      <c r="CO13" s="71">
        <f>CT13+CU13</f>
        <v>0</v>
      </c>
      <c r="CP13" s="72"/>
      <c r="CQ13" s="72"/>
      <c r="CR13" s="72"/>
      <c r="CS13" s="72"/>
      <c r="CT13" s="71">
        <f t="shared" si="31"/>
        <v>0</v>
      </c>
      <c r="CU13" s="72"/>
      <c r="CV13" s="51" t="s">
        <v>133</v>
      </c>
      <c r="CW13" s="56"/>
      <c r="CX13" s="66"/>
      <c r="CY13" s="97"/>
      <c r="CZ13" s="71">
        <f>DE13+DF13</f>
        <v>0</v>
      </c>
      <c r="DA13" s="72"/>
      <c r="DB13" s="72"/>
      <c r="DC13" s="72"/>
      <c r="DD13" s="72"/>
      <c r="DE13" s="71">
        <f t="shared" si="32"/>
        <v>0</v>
      </c>
      <c r="DF13" s="72"/>
      <c r="DG13" s="51" t="s">
        <v>133</v>
      </c>
      <c r="DH13" s="56"/>
      <c r="DI13" s="66"/>
      <c r="DJ13" s="66"/>
      <c r="DL13" s="32"/>
      <c r="DM13" s="32">
        <v>1000000</v>
      </c>
      <c r="DN13" s="32">
        <v>1000000</v>
      </c>
      <c r="DO13" s="32"/>
      <c r="DP13" s="32"/>
      <c r="DQ13" s="32"/>
      <c r="DR13" s="32"/>
      <c r="DS13" s="32"/>
      <c r="DT13" s="32"/>
      <c r="DU13" s="32">
        <f t="shared" si="33"/>
        <v>2000000</v>
      </c>
      <c r="DW13" s="35">
        <f>DX13+DY13+DZ13+EA13+EC13</f>
        <v>2000000</v>
      </c>
      <c r="DX13" s="35">
        <f>DU13*0.85</f>
        <v>1700000</v>
      </c>
      <c r="DY13" s="35">
        <f>DU13*0.1</f>
        <v>200000</v>
      </c>
      <c r="DZ13" s="35">
        <f>DU13*0.05</f>
        <v>100000</v>
      </c>
      <c r="EA13" s="35"/>
      <c r="EB13" s="35">
        <f>SUM(DX13:EA13)</f>
        <v>2000000</v>
      </c>
      <c r="EC13" s="35"/>
    </row>
    <row r="14" spans="1:142" ht="185.25" customHeight="1" x14ac:dyDescent="0.25">
      <c r="A14" s="50" t="s">
        <v>500</v>
      </c>
      <c r="B14" s="613" t="s">
        <v>530</v>
      </c>
      <c r="C14" s="184">
        <f t="shared" si="21"/>
        <v>120000000</v>
      </c>
      <c r="D14" s="71">
        <f t="shared" si="21"/>
        <v>0</v>
      </c>
      <c r="E14" s="71">
        <f t="shared" si="21"/>
        <v>0</v>
      </c>
      <c r="F14" s="71">
        <f t="shared" si="22"/>
        <v>0</v>
      </c>
      <c r="G14" s="71">
        <f t="shared" si="22"/>
        <v>0</v>
      </c>
      <c r="H14" s="71">
        <f t="shared" si="22"/>
        <v>0</v>
      </c>
      <c r="I14" s="71">
        <f t="shared" si="22"/>
        <v>0</v>
      </c>
      <c r="J14" s="71">
        <f t="shared" si="22"/>
        <v>0</v>
      </c>
      <c r="K14" s="51" t="s">
        <v>133</v>
      </c>
      <c r="L14" s="202" t="s">
        <v>652</v>
      </c>
      <c r="M14" s="58">
        <f>X14++AI14+AT14+BE14+BP14++CA14+CL14+CW14+DH14</f>
        <v>0</v>
      </c>
      <c r="N14" s="66"/>
      <c r="O14" s="678">
        <v>0</v>
      </c>
      <c r="P14" s="679">
        <f t="shared" si="23"/>
        <v>0</v>
      </c>
      <c r="Q14" s="680"/>
      <c r="R14" s="680"/>
      <c r="S14" s="680"/>
      <c r="T14" s="680"/>
      <c r="U14" s="679">
        <f t="shared" si="24"/>
        <v>0</v>
      </c>
      <c r="V14" s="680"/>
      <c r="W14" s="525" t="s">
        <v>133</v>
      </c>
      <c r="X14" s="672"/>
      <c r="Y14" s="66"/>
      <c r="Z14" s="97">
        <v>0</v>
      </c>
      <c r="AA14" s="71">
        <f>AF14+AG14</f>
        <v>0</v>
      </c>
      <c r="AB14" s="559"/>
      <c r="AC14" s="559"/>
      <c r="AD14" s="559"/>
      <c r="AE14" s="559"/>
      <c r="AF14" s="71">
        <f t="shared" si="25"/>
        <v>0</v>
      </c>
      <c r="AG14" s="559"/>
      <c r="AH14" s="51" t="s">
        <v>133</v>
      </c>
      <c r="AI14" s="190"/>
      <c r="AJ14" s="66"/>
      <c r="AK14" s="97">
        <v>40000000</v>
      </c>
      <c r="AL14" s="71">
        <f>AQ14+AR14</f>
        <v>0</v>
      </c>
      <c r="AM14" s="559"/>
      <c r="AN14" s="559"/>
      <c r="AO14" s="559"/>
      <c r="AP14" s="559"/>
      <c r="AQ14" s="71">
        <f t="shared" si="26"/>
        <v>0</v>
      </c>
      <c r="AR14" s="559"/>
      <c r="AS14" s="51" t="s">
        <v>133</v>
      </c>
      <c r="AT14" s="190"/>
      <c r="AU14" s="66"/>
      <c r="AV14" s="97">
        <v>80000000</v>
      </c>
      <c r="AW14" s="71">
        <f>BB14+BC14</f>
        <v>0</v>
      </c>
      <c r="AX14" s="72"/>
      <c r="AY14" s="72"/>
      <c r="AZ14" s="72"/>
      <c r="BA14" s="72"/>
      <c r="BB14" s="71">
        <f t="shared" si="27"/>
        <v>0</v>
      </c>
      <c r="BC14" s="72"/>
      <c r="BD14" s="51" t="s">
        <v>133</v>
      </c>
      <c r="BE14" s="56"/>
      <c r="BF14" s="66"/>
      <c r="BG14" s="97"/>
      <c r="BH14" s="71">
        <f>BM14+BN14</f>
        <v>0</v>
      </c>
      <c r="BI14" s="72"/>
      <c r="BJ14" s="72"/>
      <c r="BK14" s="72"/>
      <c r="BL14" s="72"/>
      <c r="BM14" s="71">
        <f t="shared" si="28"/>
        <v>0</v>
      </c>
      <c r="BN14" s="72"/>
      <c r="BO14" s="51" t="s">
        <v>133</v>
      </c>
      <c r="BP14" s="56"/>
      <c r="BQ14" s="66"/>
      <c r="BR14" s="97"/>
      <c r="BS14" s="71">
        <f>BX14+BY14</f>
        <v>0</v>
      </c>
      <c r="BT14" s="72"/>
      <c r="BU14" s="72"/>
      <c r="BV14" s="72"/>
      <c r="BW14" s="72"/>
      <c r="BX14" s="71">
        <f t="shared" si="29"/>
        <v>0</v>
      </c>
      <c r="BY14" s="72"/>
      <c r="BZ14" s="51" t="s">
        <v>133</v>
      </c>
      <c r="CA14" s="56"/>
      <c r="CB14" s="66"/>
      <c r="CC14" s="97"/>
      <c r="CD14" s="71">
        <f>CI14+CJ14</f>
        <v>0</v>
      </c>
      <c r="CE14" s="72"/>
      <c r="CF14" s="72"/>
      <c r="CG14" s="72"/>
      <c r="CH14" s="72"/>
      <c r="CI14" s="71">
        <f t="shared" si="30"/>
        <v>0</v>
      </c>
      <c r="CJ14" s="72"/>
      <c r="CK14" s="51" t="s">
        <v>133</v>
      </c>
      <c r="CL14" s="56"/>
      <c r="CM14" s="66"/>
      <c r="CN14" s="97"/>
      <c r="CO14" s="71">
        <f>CT14+CU14</f>
        <v>0</v>
      </c>
      <c r="CP14" s="72"/>
      <c r="CQ14" s="72"/>
      <c r="CR14" s="72"/>
      <c r="CS14" s="72"/>
      <c r="CT14" s="71">
        <f t="shared" si="31"/>
        <v>0</v>
      </c>
      <c r="CU14" s="72"/>
      <c r="CV14" s="51" t="s">
        <v>133</v>
      </c>
      <c r="CW14" s="56"/>
      <c r="CX14" s="66"/>
      <c r="CY14" s="97"/>
      <c r="CZ14" s="71">
        <f>DE14+DF14</f>
        <v>0</v>
      </c>
      <c r="DA14" s="72"/>
      <c r="DB14" s="72"/>
      <c r="DC14" s="72"/>
      <c r="DD14" s="72"/>
      <c r="DE14" s="71">
        <f t="shared" si="32"/>
        <v>0</v>
      </c>
      <c r="DF14" s="72"/>
      <c r="DG14" s="51" t="s">
        <v>133</v>
      </c>
      <c r="DH14" s="56"/>
      <c r="DI14" s="66"/>
      <c r="DJ14" s="66"/>
      <c r="DL14" s="32"/>
      <c r="DM14" s="32"/>
      <c r="DN14" s="32">
        <v>40000000</v>
      </c>
      <c r="DO14" s="32">
        <v>80000000</v>
      </c>
      <c r="DP14" s="32"/>
      <c r="DQ14" s="32"/>
      <c r="DR14" s="32"/>
      <c r="DS14" s="32"/>
      <c r="DT14" s="32"/>
      <c r="DU14" s="32">
        <f t="shared" si="33"/>
        <v>120000000</v>
      </c>
      <c r="DW14" s="35">
        <f>DX14+DY14+DZ14+EA14+EC14</f>
        <v>120000000</v>
      </c>
      <c r="DX14" s="35">
        <f>DU14*0.85</f>
        <v>102000000</v>
      </c>
      <c r="DY14" s="35">
        <f>DU14*0.15</f>
        <v>18000000</v>
      </c>
      <c r="DZ14" s="35"/>
      <c r="EA14" s="35"/>
      <c r="EB14" s="35">
        <f>SUM(DX14:EA14)</f>
        <v>120000000</v>
      </c>
      <c r="EC14" s="35"/>
    </row>
    <row r="15" spans="1:142" ht="15" customHeight="1" x14ac:dyDescent="0.25">
      <c r="A15" s="1180" t="s">
        <v>859</v>
      </c>
      <c r="B15" s="1181"/>
      <c r="C15" s="1181"/>
      <c r="D15" s="1181"/>
      <c r="E15" s="1181"/>
      <c r="F15" s="1181"/>
      <c r="G15" s="1181"/>
      <c r="H15" s="1181"/>
      <c r="I15" s="1181"/>
      <c r="J15" s="1181"/>
      <c r="K15" s="1181"/>
      <c r="L15" s="1181"/>
      <c r="M15" s="1182"/>
      <c r="N15" s="47"/>
      <c r="O15" s="1171" t="s">
        <v>859</v>
      </c>
      <c r="P15" s="1172"/>
      <c r="Q15" s="1172"/>
      <c r="R15" s="1172"/>
      <c r="S15" s="1172"/>
      <c r="T15" s="1172"/>
      <c r="U15" s="1172"/>
      <c r="V15" s="1172"/>
      <c r="W15" s="1172"/>
      <c r="X15" s="1173"/>
      <c r="Y15" s="47"/>
      <c r="Z15" s="1137" t="s">
        <v>859</v>
      </c>
      <c r="AA15" s="1138"/>
      <c r="AB15" s="1138"/>
      <c r="AC15" s="1138"/>
      <c r="AD15" s="1138"/>
      <c r="AE15" s="1138"/>
      <c r="AF15" s="1138"/>
      <c r="AG15" s="1138"/>
      <c r="AH15" s="1138"/>
      <c r="AI15" s="1139"/>
      <c r="AJ15" s="47"/>
      <c r="AK15" s="1137" t="s">
        <v>859</v>
      </c>
      <c r="AL15" s="1138"/>
      <c r="AM15" s="1138"/>
      <c r="AN15" s="1138"/>
      <c r="AO15" s="1138"/>
      <c r="AP15" s="1138"/>
      <c r="AQ15" s="1138"/>
      <c r="AR15" s="1138"/>
      <c r="AS15" s="1138"/>
      <c r="AT15" s="1139"/>
      <c r="AU15" s="47"/>
      <c r="AV15" s="1137" t="s">
        <v>859</v>
      </c>
      <c r="AW15" s="1138"/>
      <c r="AX15" s="1138"/>
      <c r="AY15" s="1138"/>
      <c r="AZ15" s="1138"/>
      <c r="BA15" s="1138"/>
      <c r="BB15" s="1138"/>
      <c r="BC15" s="1138"/>
      <c r="BD15" s="1138"/>
      <c r="BE15" s="1139"/>
      <c r="BF15" s="47"/>
      <c r="BG15" s="1137" t="s">
        <v>859</v>
      </c>
      <c r="BH15" s="1138"/>
      <c r="BI15" s="1138"/>
      <c r="BJ15" s="1138"/>
      <c r="BK15" s="1138"/>
      <c r="BL15" s="1138"/>
      <c r="BM15" s="1138"/>
      <c r="BN15" s="1138"/>
      <c r="BO15" s="1138"/>
      <c r="BP15" s="1139"/>
      <c r="BQ15" s="47"/>
      <c r="BR15" s="1137" t="s">
        <v>859</v>
      </c>
      <c r="BS15" s="1138"/>
      <c r="BT15" s="1138"/>
      <c r="BU15" s="1138"/>
      <c r="BV15" s="1138"/>
      <c r="BW15" s="1138"/>
      <c r="BX15" s="1138"/>
      <c r="BY15" s="1138"/>
      <c r="BZ15" s="1138"/>
      <c r="CA15" s="1139"/>
      <c r="CB15" s="47"/>
      <c r="CC15" s="1137" t="s">
        <v>859</v>
      </c>
      <c r="CD15" s="1138"/>
      <c r="CE15" s="1138"/>
      <c r="CF15" s="1138"/>
      <c r="CG15" s="1138"/>
      <c r="CH15" s="1138"/>
      <c r="CI15" s="1138"/>
      <c r="CJ15" s="1138"/>
      <c r="CK15" s="1138"/>
      <c r="CL15" s="1139"/>
      <c r="CM15" s="47"/>
      <c r="CN15" s="1137" t="s">
        <v>859</v>
      </c>
      <c r="CO15" s="1138"/>
      <c r="CP15" s="1138"/>
      <c r="CQ15" s="1138"/>
      <c r="CR15" s="1138"/>
      <c r="CS15" s="1138"/>
      <c r="CT15" s="1138"/>
      <c r="CU15" s="1138"/>
      <c r="CV15" s="1138"/>
      <c r="CW15" s="1139"/>
      <c r="CX15" s="47"/>
      <c r="CY15" s="1137" t="s">
        <v>859</v>
      </c>
      <c r="CZ15" s="1138"/>
      <c r="DA15" s="1138"/>
      <c r="DB15" s="1138"/>
      <c r="DC15" s="1138"/>
      <c r="DD15" s="1138"/>
      <c r="DE15" s="1138"/>
      <c r="DF15" s="1138"/>
      <c r="DG15" s="1138"/>
      <c r="DH15" s="1139"/>
      <c r="DI15" s="47"/>
      <c r="DJ15" s="47"/>
      <c r="DL15" s="32"/>
      <c r="DM15" s="32"/>
      <c r="DN15" s="32"/>
      <c r="DO15" s="32"/>
      <c r="DP15" s="32"/>
      <c r="DQ15" s="32"/>
      <c r="DR15" s="32"/>
      <c r="DS15" s="32"/>
      <c r="DT15" s="32"/>
      <c r="DU15" s="32">
        <f t="shared" si="33"/>
        <v>0</v>
      </c>
    </row>
    <row r="16" spans="1:142" ht="189.75" customHeight="1" x14ac:dyDescent="0.25">
      <c r="A16" s="50" t="s">
        <v>501</v>
      </c>
      <c r="B16" s="613" t="s">
        <v>508</v>
      </c>
      <c r="C16" s="184">
        <f t="shared" ref="C16:C24" si="34">O16+Z16+AK16+AV16+BG16+BR16+CC16+CN16+CY16</f>
        <v>3000000</v>
      </c>
      <c r="D16" s="71">
        <f t="shared" ref="D16:D24" si="35">P16+AA16+AL16+AW16+BH16+BS16+CD16+CO16+CZ16</f>
        <v>0</v>
      </c>
      <c r="E16" s="71">
        <f t="shared" ref="E16:E24" si="36">Q16+AB16+AM16+AX16+BI16+BT16+CE16+CP16+DA16</f>
        <v>0</v>
      </c>
      <c r="F16" s="71">
        <f t="shared" ref="F16:F24" si="37">R16+AC16+AN16+AY16+BJ16+BU16+CF16+CQ16+DB16</f>
        <v>0</v>
      </c>
      <c r="G16" s="71">
        <f t="shared" ref="G16:G24" si="38">S16+AD16+AO16+AZ16+BK16+BV16+CG16+CR16+DC16</f>
        <v>0</v>
      </c>
      <c r="H16" s="71">
        <f t="shared" ref="H16:H24" si="39">T16+AE16+AP16+BA16+BL16+BW16+CH16+CS16+DD16</f>
        <v>0</v>
      </c>
      <c r="I16" s="71">
        <f t="shared" ref="I16:I24" si="40">U16+AF16+AQ16+BB16+BM16+BX16+CI16+CT16+DE16</f>
        <v>0</v>
      </c>
      <c r="J16" s="71">
        <f t="shared" ref="J16:J24" si="41">V16+AG16+AR16+BC16+BN16+BY16+CJ16+CU16+DF16</f>
        <v>0</v>
      </c>
      <c r="K16" s="51" t="s">
        <v>133</v>
      </c>
      <c r="L16" s="202" t="s">
        <v>652</v>
      </c>
      <c r="M16" s="58">
        <f t="shared" ref="M16:M24" si="42">X16++AI16+AT16+BE16+BP16++CA16+CL16+CW16+DH16</f>
        <v>0</v>
      </c>
      <c r="N16" s="15"/>
      <c r="O16" s="678">
        <v>0</v>
      </c>
      <c r="P16" s="679">
        <f t="shared" si="23"/>
        <v>0</v>
      </c>
      <c r="Q16" s="681"/>
      <c r="R16" s="681"/>
      <c r="S16" s="681"/>
      <c r="T16" s="681"/>
      <c r="U16" s="679">
        <f t="shared" si="24"/>
        <v>0</v>
      </c>
      <c r="V16" s="681"/>
      <c r="W16" s="525" t="s">
        <v>133</v>
      </c>
      <c r="X16" s="672"/>
      <c r="Y16" s="15"/>
      <c r="Z16" s="97">
        <v>1000000</v>
      </c>
      <c r="AA16" s="71">
        <f t="shared" ref="AA16:AA24" si="43">AF16+AG16</f>
        <v>0</v>
      </c>
      <c r="AB16" s="199"/>
      <c r="AC16" s="199"/>
      <c r="AD16" s="199"/>
      <c r="AE16" s="199"/>
      <c r="AF16" s="71">
        <f t="shared" si="25"/>
        <v>0</v>
      </c>
      <c r="AG16" s="199"/>
      <c r="AH16" s="51" t="s">
        <v>133</v>
      </c>
      <c r="AI16" s="190"/>
      <c r="AJ16" s="15"/>
      <c r="AK16" s="97">
        <v>2000000</v>
      </c>
      <c r="AL16" s="71">
        <f t="shared" ref="AL16:AL24" si="44">AQ16+AR16</f>
        <v>0</v>
      </c>
      <c r="AM16" s="75"/>
      <c r="AN16" s="75"/>
      <c r="AO16" s="75"/>
      <c r="AP16" s="75"/>
      <c r="AQ16" s="71">
        <f t="shared" si="26"/>
        <v>0</v>
      </c>
      <c r="AR16" s="75"/>
      <c r="AS16" s="51" t="s">
        <v>133</v>
      </c>
      <c r="AT16" s="56"/>
      <c r="AU16" s="15"/>
      <c r="AV16" s="97">
        <v>0</v>
      </c>
      <c r="AW16" s="71">
        <f t="shared" ref="AW16:AW24" si="45">BB16+BC16</f>
        <v>0</v>
      </c>
      <c r="AX16" s="75"/>
      <c r="AY16" s="75"/>
      <c r="AZ16" s="75"/>
      <c r="BA16" s="75"/>
      <c r="BB16" s="71">
        <f t="shared" si="27"/>
        <v>0</v>
      </c>
      <c r="BC16" s="75"/>
      <c r="BD16" s="51" t="s">
        <v>133</v>
      </c>
      <c r="BE16" s="56"/>
      <c r="BF16" s="15"/>
      <c r="BG16" s="97"/>
      <c r="BH16" s="71">
        <f t="shared" ref="BH16:BH24" si="46">BM16+BN16</f>
        <v>0</v>
      </c>
      <c r="BI16" s="75"/>
      <c r="BJ16" s="75"/>
      <c r="BK16" s="75"/>
      <c r="BL16" s="75"/>
      <c r="BM16" s="71">
        <f t="shared" si="28"/>
        <v>0</v>
      </c>
      <c r="BN16" s="75"/>
      <c r="BO16" s="51" t="s">
        <v>133</v>
      </c>
      <c r="BP16" s="56"/>
      <c r="BQ16" s="15"/>
      <c r="BR16" s="97"/>
      <c r="BS16" s="71">
        <f t="shared" ref="BS16:BS24" si="47">BX16+BY16</f>
        <v>0</v>
      </c>
      <c r="BT16" s="75"/>
      <c r="BU16" s="75"/>
      <c r="BV16" s="75"/>
      <c r="BW16" s="75"/>
      <c r="BX16" s="71">
        <f t="shared" si="29"/>
        <v>0</v>
      </c>
      <c r="BY16" s="75"/>
      <c r="BZ16" s="51" t="s">
        <v>133</v>
      </c>
      <c r="CA16" s="56"/>
      <c r="CB16" s="15"/>
      <c r="CC16" s="97"/>
      <c r="CD16" s="71">
        <f t="shared" ref="CD16:CD24" si="48">CI16+CJ16</f>
        <v>0</v>
      </c>
      <c r="CE16" s="75"/>
      <c r="CF16" s="75"/>
      <c r="CG16" s="75"/>
      <c r="CH16" s="75"/>
      <c r="CI16" s="71">
        <f t="shared" si="30"/>
        <v>0</v>
      </c>
      <c r="CJ16" s="75"/>
      <c r="CK16" s="51" t="s">
        <v>133</v>
      </c>
      <c r="CL16" s="56"/>
      <c r="CM16" s="15"/>
      <c r="CN16" s="97"/>
      <c r="CO16" s="71">
        <f t="shared" ref="CO16:CO24" si="49">CT16+CU16</f>
        <v>0</v>
      </c>
      <c r="CP16" s="75"/>
      <c r="CQ16" s="75"/>
      <c r="CR16" s="75"/>
      <c r="CS16" s="75"/>
      <c r="CT16" s="71">
        <f t="shared" si="31"/>
        <v>0</v>
      </c>
      <c r="CU16" s="75"/>
      <c r="CV16" s="51" t="s">
        <v>133</v>
      </c>
      <c r="CW16" s="56"/>
      <c r="CX16" s="15"/>
      <c r="CY16" s="97"/>
      <c r="CZ16" s="71">
        <f t="shared" ref="CZ16:CZ24" si="50">DE16+DF16</f>
        <v>0</v>
      </c>
      <c r="DA16" s="75"/>
      <c r="DB16" s="75"/>
      <c r="DC16" s="75"/>
      <c r="DD16" s="75"/>
      <c r="DE16" s="71">
        <f t="shared" si="32"/>
        <v>0</v>
      </c>
      <c r="DF16" s="75"/>
      <c r="DG16" s="51" t="s">
        <v>133</v>
      </c>
      <c r="DH16" s="56"/>
      <c r="DI16" s="15"/>
      <c r="DJ16" s="15"/>
      <c r="DL16" s="32"/>
      <c r="DM16" s="32">
        <v>1000000</v>
      </c>
      <c r="DN16" s="32">
        <v>2000000</v>
      </c>
      <c r="DO16" s="32"/>
      <c r="DP16" s="32"/>
      <c r="DQ16" s="32"/>
      <c r="DR16" s="32"/>
      <c r="DS16" s="32"/>
      <c r="DT16" s="32"/>
      <c r="DU16" s="32">
        <f t="shared" si="33"/>
        <v>3000000</v>
      </c>
      <c r="DW16" s="35">
        <f t="shared" ref="DW16:DW24" si="51">DX16+DY16+DZ16+EA16+EC16</f>
        <v>3000000</v>
      </c>
      <c r="DX16" s="35">
        <v>0</v>
      </c>
      <c r="DY16" s="35">
        <f>DU16*0.7</f>
        <v>2100000</v>
      </c>
      <c r="DZ16" s="35"/>
      <c r="EA16" s="35">
        <f>DU16*0.15</f>
        <v>450000</v>
      </c>
      <c r="EB16" s="35">
        <f t="shared" ref="EB16:EB24" si="52">SUM(DX16:EA16)</f>
        <v>2550000</v>
      </c>
      <c r="EC16" s="35">
        <f>DU16*0.15</f>
        <v>450000</v>
      </c>
    </row>
    <row r="17" spans="1:133" ht="149.25" customHeight="1" x14ac:dyDescent="0.25">
      <c r="A17" s="50" t="s">
        <v>502</v>
      </c>
      <c r="B17" s="613" t="s">
        <v>508</v>
      </c>
      <c r="C17" s="184">
        <f t="shared" si="34"/>
        <v>2500000</v>
      </c>
      <c r="D17" s="71">
        <f t="shared" si="35"/>
        <v>0</v>
      </c>
      <c r="E17" s="71">
        <f t="shared" si="36"/>
        <v>0</v>
      </c>
      <c r="F17" s="71">
        <f t="shared" si="37"/>
        <v>0</v>
      </c>
      <c r="G17" s="71">
        <f t="shared" si="38"/>
        <v>0</v>
      </c>
      <c r="H17" s="71">
        <f t="shared" si="39"/>
        <v>0</v>
      </c>
      <c r="I17" s="71">
        <f t="shared" si="40"/>
        <v>0</v>
      </c>
      <c r="J17" s="71">
        <f t="shared" si="41"/>
        <v>0</v>
      </c>
      <c r="K17" s="51" t="s">
        <v>133</v>
      </c>
      <c r="L17" s="202">
        <v>1</v>
      </c>
      <c r="M17" s="58">
        <f t="shared" si="42"/>
        <v>0</v>
      </c>
      <c r="N17" s="15"/>
      <c r="O17" s="678">
        <v>0</v>
      </c>
      <c r="P17" s="679">
        <f t="shared" si="23"/>
        <v>0</v>
      </c>
      <c r="Q17" s="681"/>
      <c r="R17" s="681"/>
      <c r="S17" s="681"/>
      <c r="T17" s="681"/>
      <c r="U17" s="679">
        <f t="shared" si="24"/>
        <v>0</v>
      </c>
      <c r="V17" s="681"/>
      <c r="W17" s="525" t="s">
        <v>133</v>
      </c>
      <c r="X17" s="672"/>
      <c r="Y17" s="15"/>
      <c r="Z17" s="97">
        <v>0</v>
      </c>
      <c r="AA17" s="71">
        <f t="shared" si="43"/>
        <v>0</v>
      </c>
      <c r="AB17" s="199"/>
      <c r="AC17" s="199"/>
      <c r="AD17" s="199"/>
      <c r="AE17" s="199"/>
      <c r="AF17" s="71">
        <f t="shared" si="25"/>
        <v>0</v>
      </c>
      <c r="AG17" s="199"/>
      <c r="AH17" s="51" t="s">
        <v>133</v>
      </c>
      <c r="AI17" s="190"/>
      <c r="AJ17" s="15"/>
      <c r="AK17" s="97">
        <v>100000</v>
      </c>
      <c r="AL17" s="71">
        <f t="shared" si="44"/>
        <v>0</v>
      </c>
      <c r="AM17" s="75"/>
      <c r="AN17" s="75"/>
      <c r="AO17" s="75"/>
      <c r="AP17" s="75"/>
      <c r="AQ17" s="71">
        <f t="shared" si="26"/>
        <v>0</v>
      </c>
      <c r="AR17" s="75"/>
      <c r="AS17" s="51" t="s">
        <v>133</v>
      </c>
      <c r="AT17" s="56"/>
      <c r="AU17" s="15"/>
      <c r="AV17" s="97">
        <v>700000</v>
      </c>
      <c r="AW17" s="71">
        <f t="shared" si="45"/>
        <v>0</v>
      </c>
      <c r="AX17" s="75"/>
      <c r="AY17" s="75"/>
      <c r="AZ17" s="75"/>
      <c r="BA17" s="75"/>
      <c r="BB17" s="71">
        <f t="shared" si="27"/>
        <v>0</v>
      </c>
      <c r="BC17" s="75"/>
      <c r="BD17" s="51" t="s">
        <v>133</v>
      </c>
      <c r="BE17" s="56"/>
      <c r="BF17" s="15"/>
      <c r="BG17" s="97">
        <v>900000</v>
      </c>
      <c r="BH17" s="71">
        <f t="shared" si="46"/>
        <v>0</v>
      </c>
      <c r="BI17" s="75"/>
      <c r="BJ17" s="75"/>
      <c r="BK17" s="75"/>
      <c r="BL17" s="75"/>
      <c r="BM17" s="71">
        <f t="shared" si="28"/>
        <v>0</v>
      </c>
      <c r="BN17" s="75"/>
      <c r="BO17" s="51" t="s">
        <v>133</v>
      </c>
      <c r="BP17" s="56"/>
      <c r="BQ17" s="15"/>
      <c r="BR17" s="97">
        <v>800000</v>
      </c>
      <c r="BS17" s="71">
        <f t="shared" si="47"/>
        <v>0</v>
      </c>
      <c r="BT17" s="75"/>
      <c r="BU17" s="75"/>
      <c r="BV17" s="75"/>
      <c r="BW17" s="75"/>
      <c r="BX17" s="71">
        <f t="shared" si="29"/>
        <v>0</v>
      </c>
      <c r="BY17" s="75"/>
      <c r="BZ17" s="51" t="s">
        <v>133</v>
      </c>
      <c r="CA17" s="56"/>
      <c r="CB17" s="15"/>
      <c r="CC17" s="97"/>
      <c r="CD17" s="71">
        <f t="shared" si="48"/>
        <v>0</v>
      </c>
      <c r="CE17" s="75"/>
      <c r="CF17" s="75"/>
      <c r="CG17" s="75"/>
      <c r="CH17" s="75"/>
      <c r="CI17" s="71">
        <f t="shared" si="30"/>
        <v>0</v>
      </c>
      <c r="CJ17" s="75"/>
      <c r="CK17" s="51" t="s">
        <v>133</v>
      </c>
      <c r="CL17" s="56"/>
      <c r="CM17" s="15"/>
      <c r="CN17" s="97"/>
      <c r="CO17" s="71">
        <f t="shared" si="49"/>
        <v>0</v>
      </c>
      <c r="CP17" s="75"/>
      <c r="CQ17" s="75"/>
      <c r="CR17" s="75"/>
      <c r="CS17" s="75"/>
      <c r="CT17" s="71">
        <f t="shared" si="31"/>
        <v>0</v>
      </c>
      <c r="CU17" s="75"/>
      <c r="CV17" s="51" t="s">
        <v>133</v>
      </c>
      <c r="CW17" s="56"/>
      <c r="CX17" s="15"/>
      <c r="CY17" s="97"/>
      <c r="CZ17" s="71">
        <f t="shared" si="50"/>
        <v>0</v>
      </c>
      <c r="DA17" s="75"/>
      <c r="DB17" s="75"/>
      <c r="DC17" s="75"/>
      <c r="DD17" s="75"/>
      <c r="DE17" s="71">
        <f t="shared" si="32"/>
        <v>0</v>
      </c>
      <c r="DF17" s="75"/>
      <c r="DG17" s="51" t="s">
        <v>133</v>
      </c>
      <c r="DH17" s="56"/>
      <c r="DI17" s="15"/>
      <c r="DJ17" s="15"/>
      <c r="DL17" s="32"/>
      <c r="DM17" s="32"/>
      <c r="DN17" s="32">
        <v>100000</v>
      </c>
      <c r="DO17" s="32">
        <v>700000</v>
      </c>
      <c r="DP17" s="32">
        <v>900000</v>
      </c>
      <c r="DQ17" s="32">
        <v>800000</v>
      </c>
      <c r="DR17" s="32"/>
      <c r="DS17" s="32"/>
      <c r="DT17" s="32"/>
      <c r="DU17" s="32">
        <f t="shared" si="33"/>
        <v>2500000</v>
      </c>
      <c r="DW17" s="35">
        <f t="shared" si="51"/>
        <v>2500000</v>
      </c>
      <c r="DX17" s="35">
        <v>0</v>
      </c>
      <c r="DY17" s="35">
        <f>DU17*0.7</f>
        <v>1750000</v>
      </c>
      <c r="DZ17" s="35"/>
      <c r="EA17" s="35">
        <f>DU17*0.15</f>
        <v>375000</v>
      </c>
      <c r="EB17" s="35">
        <f t="shared" si="52"/>
        <v>2125000</v>
      </c>
      <c r="EC17" s="35">
        <f>DU17*0.15</f>
        <v>375000</v>
      </c>
    </row>
    <row r="18" spans="1:133" ht="146.25" customHeight="1" x14ac:dyDescent="0.25">
      <c r="A18" s="50" t="s">
        <v>504</v>
      </c>
      <c r="B18" s="613" t="s">
        <v>506</v>
      </c>
      <c r="C18" s="184">
        <f t="shared" si="34"/>
        <v>3000000</v>
      </c>
      <c r="D18" s="71">
        <f t="shared" si="35"/>
        <v>0</v>
      </c>
      <c r="E18" s="71">
        <f t="shared" si="36"/>
        <v>0</v>
      </c>
      <c r="F18" s="71">
        <f t="shared" si="37"/>
        <v>0</v>
      </c>
      <c r="G18" s="71">
        <f t="shared" si="38"/>
        <v>0</v>
      </c>
      <c r="H18" s="71">
        <f t="shared" si="39"/>
        <v>0</v>
      </c>
      <c r="I18" s="71">
        <f t="shared" si="40"/>
        <v>0</v>
      </c>
      <c r="J18" s="71">
        <f t="shared" si="41"/>
        <v>0</v>
      </c>
      <c r="K18" s="51" t="s">
        <v>133</v>
      </c>
      <c r="L18" s="202" t="s">
        <v>652</v>
      </c>
      <c r="M18" s="58">
        <f t="shared" si="42"/>
        <v>0</v>
      </c>
      <c r="N18" s="15"/>
      <c r="O18" s="678">
        <v>0</v>
      </c>
      <c r="P18" s="679">
        <f t="shared" si="23"/>
        <v>0</v>
      </c>
      <c r="Q18" s="681"/>
      <c r="R18" s="681"/>
      <c r="S18" s="681"/>
      <c r="T18" s="681"/>
      <c r="U18" s="679">
        <f t="shared" si="24"/>
        <v>0</v>
      </c>
      <c r="V18" s="681"/>
      <c r="W18" s="525" t="s">
        <v>133</v>
      </c>
      <c r="X18" s="672"/>
      <c r="Y18" s="15"/>
      <c r="Z18" s="97">
        <v>0</v>
      </c>
      <c r="AA18" s="71">
        <f t="shared" si="43"/>
        <v>0</v>
      </c>
      <c r="AB18" s="199"/>
      <c r="AC18" s="199"/>
      <c r="AD18" s="199"/>
      <c r="AE18" s="199"/>
      <c r="AF18" s="71">
        <f t="shared" si="25"/>
        <v>0</v>
      </c>
      <c r="AG18" s="199"/>
      <c r="AH18" s="51" t="s">
        <v>133</v>
      </c>
      <c r="AI18" s="190"/>
      <c r="AJ18" s="15"/>
      <c r="AK18" s="97">
        <v>500000</v>
      </c>
      <c r="AL18" s="71">
        <f t="shared" si="44"/>
        <v>0</v>
      </c>
      <c r="AM18" s="75"/>
      <c r="AN18" s="75"/>
      <c r="AO18" s="75"/>
      <c r="AP18" s="75"/>
      <c r="AQ18" s="71">
        <f t="shared" si="26"/>
        <v>0</v>
      </c>
      <c r="AR18" s="75"/>
      <c r="AS18" s="51" t="s">
        <v>133</v>
      </c>
      <c r="AT18" s="56"/>
      <c r="AU18" s="15"/>
      <c r="AV18" s="97">
        <v>2500000</v>
      </c>
      <c r="AW18" s="71">
        <f t="shared" si="45"/>
        <v>0</v>
      </c>
      <c r="AX18" s="75"/>
      <c r="AY18" s="75"/>
      <c r="AZ18" s="75"/>
      <c r="BA18" s="75"/>
      <c r="BB18" s="71">
        <f t="shared" si="27"/>
        <v>0</v>
      </c>
      <c r="BC18" s="75"/>
      <c r="BD18" s="51" t="s">
        <v>133</v>
      </c>
      <c r="BE18" s="56"/>
      <c r="BF18" s="15"/>
      <c r="BG18" s="97"/>
      <c r="BH18" s="71">
        <f t="shared" si="46"/>
        <v>0</v>
      </c>
      <c r="BI18" s="75"/>
      <c r="BJ18" s="75"/>
      <c r="BK18" s="75"/>
      <c r="BL18" s="75"/>
      <c r="BM18" s="71">
        <f t="shared" si="28"/>
        <v>0</v>
      </c>
      <c r="BN18" s="75"/>
      <c r="BO18" s="51" t="s">
        <v>133</v>
      </c>
      <c r="BP18" s="56"/>
      <c r="BQ18" s="15"/>
      <c r="BR18" s="97"/>
      <c r="BS18" s="71">
        <f t="shared" si="47"/>
        <v>0</v>
      </c>
      <c r="BT18" s="75"/>
      <c r="BU18" s="75"/>
      <c r="BV18" s="75"/>
      <c r="BW18" s="75"/>
      <c r="BX18" s="71">
        <f t="shared" si="29"/>
        <v>0</v>
      </c>
      <c r="BY18" s="75"/>
      <c r="BZ18" s="51" t="s">
        <v>133</v>
      </c>
      <c r="CA18" s="56"/>
      <c r="CB18" s="15"/>
      <c r="CC18" s="97"/>
      <c r="CD18" s="71">
        <f t="shared" si="48"/>
        <v>0</v>
      </c>
      <c r="CE18" s="75"/>
      <c r="CF18" s="75"/>
      <c r="CG18" s="75"/>
      <c r="CH18" s="75"/>
      <c r="CI18" s="71">
        <f t="shared" si="30"/>
        <v>0</v>
      </c>
      <c r="CJ18" s="75"/>
      <c r="CK18" s="51" t="s">
        <v>133</v>
      </c>
      <c r="CL18" s="56"/>
      <c r="CM18" s="15"/>
      <c r="CN18" s="97"/>
      <c r="CO18" s="71">
        <f t="shared" si="49"/>
        <v>0</v>
      </c>
      <c r="CP18" s="75"/>
      <c r="CQ18" s="75"/>
      <c r="CR18" s="75"/>
      <c r="CS18" s="75"/>
      <c r="CT18" s="71">
        <f t="shared" si="31"/>
        <v>0</v>
      </c>
      <c r="CU18" s="75"/>
      <c r="CV18" s="51" t="s">
        <v>133</v>
      </c>
      <c r="CW18" s="56"/>
      <c r="CX18" s="15"/>
      <c r="CY18" s="97"/>
      <c r="CZ18" s="71">
        <f t="shared" si="50"/>
        <v>0</v>
      </c>
      <c r="DA18" s="75"/>
      <c r="DB18" s="75"/>
      <c r="DC18" s="75"/>
      <c r="DD18" s="75"/>
      <c r="DE18" s="71">
        <f t="shared" si="32"/>
        <v>0</v>
      </c>
      <c r="DF18" s="75"/>
      <c r="DG18" s="51" t="s">
        <v>133</v>
      </c>
      <c r="DH18" s="56"/>
      <c r="DI18" s="15"/>
      <c r="DJ18" s="15"/>
      <c r="DL18" s="32"/>
      <c r="DM18" s="32"/>
      <c r="DN18" s="32">
        <v>500000</v>
      </c>
      <c r="DO18" s="32">
        <v>2500000</v>
      </c>
      <c r="DP18" s="32"/>
      <c r="DQ18" s="32"/>
      <c r="DR18" s="32"/>
      <c r="DS18" s="32"/>
      <c r="DT18" s="32"/>
      <c r="DU18" s="32">
        <f t="shared" si="33"/>
        <v>3000000</v>
      </c>
      <c r="DW18" s="35">
        <f t="shared" si="51"/>
        <v>3000000</v>
      </c>
      <c r="DX18" s="35">
        <f>DU18*0.85</f>
        <v>2550000</v>
      </c>
      <c r="DY18" s="35">
        <f>DU18*0.15</f>
        <v>450000</v>
      </c>
      <c r="DZ18" s="35"/>
      <c r="EA18" s="35"/>
      <c r="EB18" s="35">
        <f t="shared" si="52"/>
        <v>3000000</v>
      </c>
      <c r="EC18" s="35"/>
    </row>
    <row r="19" spans="1:133" ht="161.25" customHeight="1" x14ac:dyDescent="0.25">
      <c r="A19" s="50" t="s">
        <v>503</v>
      </c>
      <c r="B19" s="613" t="s">
        <v>531</v>
      </c>
      <c r="C19" s="184">
        <f t="shared" si="34"/>
        <v>3000000</v>
      </c>
      <c r="D19" s="71">
        <f t="shared" si="35"/>
        <v>0</v>
      </c>
      <c r="E19" s="71">
        <f t="shared" si="36"/>
        <v>0</v>
      </c>
      <c r="F19" s="71">
        <f t="shared" si="37"/>
        <v>0</v>
      </c>
      <c r="G19" s="71">
        <f t="shared" si="38"/>
        <v>0</v>
      </c>
      <c r="H19" s="71">
        <f t="shared" si="39"/>
        <v>0</v>
      </c>
      <c r="I19" s="71">
        <f t="shared" si="40"/>
        <v>0</v>
      </c>
      <c r="J19" s="71">
        <f t="shared" si="41"/>
        <v>0</v>
      </c>
      <c r="K19" s="51" t="s">
        <v>133</v>
      </c>
      <c r="L19" s="202" t="s">
        <v>652</v>
      </c>
      <c r="M19" s="58">
        <f t="shared" si="42"/>
        <v>0</v>
      </c>
      <c r="N19" s="15"/>
      <c r="O19" s="678">
        <v>0</v>
      </c>
      <c r="P19" s="679">
        <f t="shared" si="23"/>
        <v>0</v>
      </c>
      <c r="Q19" s="681"/>
      <c r="R19" s="681"/>
      <c r="S19" s="681"/>
      <c r="T19" s="681"/>
      <c r="U19" s="679">
        <f t="shared" si="24"/>
        <v>0</v>
      </c>
      <c r="V19" s="681"/>
      <c r="W19" s="525" t="s">
        <v>133</v>
      </c>
      <c r="X19" s="672"/>
      <c r="Y19" s="15"/>
      <c r="Z19" s="97">
        <v>0</v>
      </c>
      <c r="AA19" s="71">
        <f t="shared" si="43"/>
        <v>0</v>
      </c>
      <c r="AB19" s="199"/>
      <c r="AC19" s="199"/>
      <c r="AD19" s="199"/>
      <c r="AE19" s="199"/>
      <c r="AF19" s="71">
        <f t="shared" si="25"/>
        <v>0</v>
      </c>
      <c r="AG19" s="199"/>
      <c r="AH19" s="51" t="s">
        <v>133</v>
      </c>
      <c r="AI19" s="190"/>
      <c r="AJ19" s="15"/>
      <c r="AK19" s="97">
        <v>700000</v>
      </c>
      <c r="AL19" s="71">
        <f t="shared" si="44"/>
        <v>0</v>
      </c>
      <c r="AM19" s="75"/>
      <c r="AN19" s="75"/>
      <c r="AO19" s="75"/>
      <c r="AP19" s="75"/>
      <c r="AQ19" s="71">
        <f t="shared" si="26"/>
        <v>0</v>
      </c>
      <c r="AR19" s="75"/>
      <c r="AS19" s="51" t="s">
        <v>133</v>
      </c>
      <c r="AT19" s="56"/>
      <c r="AU19" s="15"/>
      <c r="AV19" s="97">
        <v>2300000</v>
      </c>
      <c r="AW19" s="71">
        <f t="shared" si="45"/>
        <v>0</v>
      </c>
      <c r="AX19" s="75"/>
      <c r="AY19" s="75"/>
      <c r="AZ19" s="75"/>
      <c r="BA19" s="75"/>
      <c r="BB19" s="71">
        <f t="shared" si="27"/>
        <v>0</v>
      </c>
      <c r="BC19" s="75"/>
      <c r="BD19" s="51" t="s">
        <v>133</v>
      </c>
      <c r="BE19" s="56"/>
      <c r="BF19" s="15"/>
      <c r="BG19" s="97"/>
      <c r="BH19" s="71">
        <f t="shared" si="46"/>
        <v>0</v>
      </c>
      <c r="BI19" s="75"/>
      <c r="BJ19" s="75"/>
      <c r="BK19" s="75"/>
      <c r="BL19" s="75"/>
      <c r="BM19" s="71">
        <f t="shared" si="28"/>
        <v>0</v>
      </c>
      <c r="BN19" s="75"/>
      <c r="BO19" s="51" t="s">
        <v>133</v>
      </c>
      <c r="BP19" s="56"/>
      <c r="BQ19" s="15"/>
      <c r="BR19" s="97"/>
      <c r="BS19" s="71">
        <f t="shared" si="47"/>
        <v>0</v>
      </c>
      <c r="BT19" s="75"/>
      <c r="BU19" s="75"/>
      <c r="BV19" s="75"/>
      <c r="BW19" s="75"/>
      <c r="BX19" s="71">
        <f t="shared" si="29"/>
        <v>0</v>
      </c>
      <c r="BY19" s="75"/>
      <c r="BZ19" s="51" t="s">
        <v>133</v>
      </c>
      <c r="CA19" s="56"/>
      <c r="CB19" s="15"/>
      <c r="CC19" s="97"/>
      <c r="CD19" s="71">
        <f t="shared" si="48"/>
        <v>0</v>
      </c>
      <c r="CE19" s="75"/>
      <c r="CF19" s="75"/>
      <c r="CG19" s="75"/>
      <c r="CH19" s="75"/>
      <c r="CI19" s="71">
        <f t="shared" si="30"/>
        <v>0</v>
      </c>
      <c r="CJ19" s="75"/>
      <c r="CK19" s="51" t="s">
        <v>133</v>
      </c>
      <c r="CL19" s="56"/>
      <c r="CM19" s="15"/>
      <c r="CN19" s="97"/>
      <c r="CO19" s="71">
        <f t="shared" si="49"/>
        <v>0</v>
      </c>
      <c r="CP19" s="75"/>
      <c r="CQ19" s="75"/>
      <c r="CR19" s="75"/>
      <c r="CS19" s="75"/>
      <c r="CT19" s="71">
        <f t="shared" si="31"/>
        <v>0</v>
      </c>
      <c r="CU19" s="75"/>
      <c r="CV19" s="51" t="s">
        <v>133</v>
      </c>
      <c r="CW19" s="56"/>
      <c r="CX19" s="15"/>
      <c r="CY19" s="97"/>
      <c r="CZ19" s="71">
        <f t="shared" si="50"/>
        <v>0</v>
      </c>
      <c r="DA19" s="75"/>
      <c r="DB19" s="75"/>
      <c r="DC19" s="75"/>
      <c r="DD19" s="75"/>
      <c r="DE19" s="71">
        <f t="shared" si="32"/>
        <v>0</v>
      </c>
      <c r="DF19" s="75"/>
      <c r="DG19" s="51" t="s">
        <v>133</v>
      </c>
      <c r="DH19" s="56"/>
      <c r="DI19" s="15"/>
      <c r="DJ19" s="15"/>
      <c r="DL19" s="32"/>
      <c r="DM19" s="32"/>
      <c r="DN19" s="32">
        <v>700000</v>
      </c>
      <c r="DO19" s="32">
        <v>2300000</v>
      </c>
      <c r="DP19" s="32"/>
      <c r="DQ19" s="32"/>
      <c r="DR19" s="32"/>
      <c r="DS19" s="32"/>
      <c r="DT19" s="32"/>
      <c r="DU19" s="32">
        <f t="shared" si="33"/>
        <v>3000000</v>
      </c>
      <c r="DW19" s="35">
        <f t="shared" si="51"/>
        <v>3000000</v>
      </c>
      <c r="DX19" s="35">
        <f>DU19*0.85</f>
        <v>2550000</v>
      </c>
      <c r="DY19" s="35">
        <f>DU19*0.15</f>
        <v>450000</v>
      </c>
      <c r="DZ19" s="35"/>
      <c r="EA19" s="35"/>
      <c r="EB19" s="35">
        <f t="shared" si="52"/>
        <v>3000000</v>
      </c>
      <c r="EC19" s="35"/>
    </row>
    <row r="20" spans="1:133" ht="144.75" customHeight="1" x14ac:dyDescent="0.25">
      <c r="A20" s="50" t="s">
        <v>532</v>
      </c>
      <c r="B20" s="613" t="s">
        <v>507</v>
      </c>
      <c r="C20" s="184">
        <f t="shared" si="34"/>
        <v>3500000</v>
      </c>
      <c r="D20" s="71">
        <f t="shared" si="35"/>
        <v>0</v>
      </c>
      <c r="E20" s="71">
        <f t="shared" si="36"/>
        <v>0</v>
      </c>
      <c r="F20" s="71">
        <f t="shared" si="37"/>
        <v>0</v>
      </c>
      <c r="G20" s="71">
        <f t="shared" si="38"/>
        <v>0</v>
      </c>
      <c r="H20" s="71">
        <f t="shared" si="39"/>
        <v>0</v>
      </c>
      <c r="I20" s="71">
        <f t="shared" si="40"/>
        <v>0</v>
      </c>
      <c r="J20" s="71">
        <f t="shared" si="41"/>
        <v>0</v>
      </c>
      <c r="K20" s="51" t="s">
        <v>133</v>
      </c>
      <c r="L20" s="202" t="s">
        <v>652</v>
      </c>
      <c r="M20" s="58">
        <f t="shared" si="42"/>
        <v>0</v>
      </c>
      <c r="N20" s="15"/>
      <c r="O20" s="678">
        <v>0</v>
      </c>
      <c r="P20" s="679">
        <f t="shared" si="23"/>
        <v>0</v>
      </c>
      <c r="Q20" s="681"/>
      <c r="R20" s="681"/>
      <c r="S20" s="681"/>
      <c r="T20" s="681"/>
      <c r="U20" s="679">
        <f t="shared" si="24"/>
        <v>0</v>
      </c>
      <c r="V20" s="681"/>
      <c r="W20" s="525" t="s">
        <v>133</v>
      </c>
      <c r="X20" s="672"/>
      <c r="Y20" s="15"/>
      <c r="Z20" s="97">
        <v>0</v>
      </c>
      <c r="AA20" s="71">
        <f t="shared" si="43"/>
        <v>0</v>
      </c>
      <c r="AB20" s="199"/>
      <c r="AC20" s="199"/>
      <c r="AD20" s="199"/>
      <c r="AE20" s="199"/>
      <c r="AF20" s="71">
        <f t="shared" si="25"/>
        <v>0</v>
      </c>
      <c r="AG20" s="199"/>
      <c r="AH20" s="51" t="s">
        <v>133</v>
      </c>
      <c r="AI20" s="190"/>
      <c r="AJ20" s="15"/>
      <c r="AK20" s="97">
        <v>500000</v>
      </c>
      <c r="AL20" s="71">
        <f t="shared" si="44"/>
        <v>0</v>
      </c>
      <c r="AM20" s="75"/>
      <c r="AN20" s="75"/>
      <c r="AO20" s="75"/>
      <c r="AP20" s="75"/>
      <c r="AQ20" s="71">
        <f t="shared" si="26"/>
        <v>0</v>
      </c>
      <c r="AR20" s="75"/>
      <c r="AS20" s="51" t="s">
        <v>133</v>
      </c>
      <c r="AT20" s="56"/>
      <c r="AU20" s="15"/>
      <c r="AV20" s="97">
        <v>700000</v>
      </c>
      <c r="AW20" s="71">
        <f t="shared" si="45"/>
        <v>0</v>
      </c>
      <c r="AX20" s="75"/>
      <c r="AY20" s="75"/>
      <c r="AZ20" s="75"/>
      <c r="BA20" s="75"/>
      <c r="BB20" s="71">
        <f t="shared" si="27"/>
        <v>0</v>
      </c>
      <c r="BC20" s="75"/>
      <c r="BD20" s="51" t="s">
        <v>133</v>
      </c>
      <c r="BE20" s="56"/>
      <c r="BF20" s="15"/>
      <c r="BG20" s="97">
        <v>1000000</v>
      </c>
      <c r="BH20" s="71">
        <f t="shared" si="46"/>
        <v>0</v>
      </c>
      <c r="BI20" s="75"/>
      <c r="BJ20" s="75"/>
      <c r="BK20" s="75"/>
      <c r="BL20" s="75"/>
      <c r="BM20" s="71">
        <f t="shared" si="28"/>
        <v>0</v>
      </c>
      <c r="BN20" s="75"/>
      <c r="BO20" s="51" t="s">
        <v>133</v>
      </c>
      <c r="BP20" s="56"/>
      <c r="BQ20" s="15"/>
      <c r="BR20" s="97">
        <v>1300000</v>
      </c>
      <c r="BS20" s="71">
        <f t="shared" si="47"/>
        <v>0</v>
      </c>
      <c r="BT20" s="75"/>
      <c r="BU20" s="75"/>
      <c r="BV20" s="75"/>
      <c r="BW20" s="75"/>
      <c r="BX20" s="71">
        <f t="shared" si="29"/>
        <v>0</v>
      </c>
      <c r="BY20" s="75"/>
      <c r="BZ20" s="51" t="s">
        <v>133</v>
      </c>
      <c r="CA20" s="56"/>
      <c r="CB20" s="15"/>
      <c r="CC20" s="97"/>
      <c r="CD20" s="71">
        <f t="shared" si="48"/>
        <v>0</v>
      </c>
      <c r="CE20" s="75"/>
      <c r="CF20" s="75"/>
      <c r="CG20" s="75"/>
      <c r="CH20" s="75"/>
      <c r="CI20" s="71">
        <f t="shared" si="30"/>
        <v>0</v>
      </c>
      <c r="CJ20" s="75"/>
      <c r="CK20" s="51" t="s">
        <v>133</v>
      </c>
      <c r="CL20" s="56"/>
      <c r="CM20" s="15"/>
      <c r="CN20" s="97"/>
      <c r="CO20" s="71">
        <f t="shared" si="49"/>
        <v>0</v>
      </c>
      <c r="CP20" s="75"/>
      <c r="CQ20" s="75"/>
      <c r="CR20" s="75"/>
      <c r="CS20" s="75"/>
      <c r="CT20" s="71">
        <f t="shared" si="31"/>
        <v>0</v>
      </c>
      <c r="CU20" s="75"/>
      <c r="CV20" s="51" t="s">
        <v>133</v>
      </c>
      <c r="CW20" s="56"/>
      <c r="CX20" s="15"/>
      <c r="CY20" s="97"/>
      <c r="CZ20" s="71">
        <f t="shared" si="50"/>
        <v>0</v>
      </c>
      <c r="DA20" s="75"/>
      <c r="DB20" s="75"/>
      <c r="DC20" s="75"/>
      <c r="DD20" s="75"/>
      <c r="DE20" s="71">
        <f t="shared" si="32"/>
        <v>0</v>
      </c>
      <c r="DF20" s="75"/>
      <c r="DG20" s="51" t="s">
        <v>133</v>
      </c>
      <c r="DH20" s="56"/>
      <c r="DI20" s="15"/>
      <c r="DJ20" s="15"/>
      <c r="DL20" s="32"/>
      <c r="DM20" s="32"/>
      <c r="DN20" s="32">
        <v>500000</v>
      </c>
      <c r="DO20" s="32">
        <v>700000</v>
      </c>
      <c r="DP20" s="32">
        <v>1000000</v>
      </c>
      <c r="DQ20" s="32">
        <v>1300000</v>
      </c>
      <c r="DR20" s="32"/>
      <c r="DS20" s="32"/>
      <c r="DT20" s="32"/>
      <c r="DU20" s="32">
        <f t="shared" si="33"/>
        <v>3500000</v>
      </c>
      <c r="DW20" s="35">
        <f t="shared" si="51"/>
        <v>3500000</v>
      </c>
      <c r="DX20" s="35">
        <v>0</v>
      </c>
      <c r="DY20" s="35">
        <f>DU20*0.7</f>
        <v>2450000</v>
      </c>
      <c r="DZ20" s="35"/>
      <c r="EA20" s="35">
        <f>DU20*0.15</f>
        <v>525000</v>
      </c>
      <c r="EB20" s="35">
        <f t="shared" si="52"/>
        <v>2975000</v>
      </c>
      <c r="EC20" s="35">
        <f>DU20*0.15</f>
        <v>525000</v>
      </c>
    </row>
    <row r="21" spans="1:133" ht="87.75" customHeight="1" x14ac:dyDescent="0.25">
      <c r="A21" s="50" t="s">
        <v>533</v>
      </c>
      <c r="B21" s="613" t="s">
        <v>509</v>
      </c>
      <c r="C21" s="184">
        <f t="shared" si="34"/>
        <v>2500000</v>
      </c>
      <c r="D21" s="71">
        <f t="shared" si="35"/>
        <v>3800</v>
      </c>
      <c r="E21" s="71">
        <f t="shared" si="36"/>
        <v>0</v>
      </c>
      <c r="F21" s="71">
        <f t="shared" si="37"/>
        <v>0</v>
      </c>
      <c r="G21" s="71">
        <f t="shared" si="38"/>
        <v>0</v>
      </c>
      <c r="H21" s="71">
        <f t="shared" si="39"/>
        <v>3800</v>
      </c>
      <c r="I21" s="71">
        <f t="shared" si="40"/>
        <v>3800</v>
      </c>
      <c r="J21" s="71">
        <f t="shared" si="41"/>
        <v>0</v>
      </c>
      <c r="K21" s="51" t="s">
        <v>862</v>
      </c>
      <c r="L21" s="202">
        <v>500</v>
      </c>
      <c r="M21" s="58">
        <f t="shared" si="42"/>
        <v>1</v>
      </c>
      <c r="N21" s="15"/>
      <c r="O21" s="678">
        <v>200000</v>
      </c>
      <c r="P21" s="679">
        <f t="shared" si="23"/>
        <v>3800</v>
      </c>
      <c r="Q21" s="681"/>
      <c r="R21" s="681"/>
      <c r="S21" s="681"/>
      <c r="T21" s="681">
        <v>3800</v>
      </c>
      <c r="U21" s="679">
        <f t="shared" si="24"/>
        <v>3800</v>
      </c>
      <c r="V21" s="681"/>
      <c r="W21" s="525" t="s">
        <v>862</v>
      </c>
      <c r="X21" s="672">
        <v>1</v>
      </c>
      <c r="Y21" s="15"/>
      <c r="Z21" s="97">
        <v>1000000</v>
      </c>
      <c r="AA21" s="71">
        <f t="shared" si="43"/>
        <v>0</v>
      </c>
      <c r="AB21" s="199"/>
      <c r="AC21" s="199"/>
      <c r="AD21" s="199"/>
      <c r="AE21" s="199"/>
      <c r="AF21" s="71">
        <f t="shared" si="25"/>
        <v>0</v>
      </c>
      <c r="AG21" s="199"/>
      <c r="AH21" s="51" t="s">
        <v>862</v>
      </c>
      <c r="AI21" s="190"/>
      <c r="AJ21" s="15"/>
      <c r="AK21" s="97">
        <v>1300000</v>
      </c>
      <c r="AL21" s="71">
        <f t="shared" si="44"/>
        <v>0</v>
      </c>
      <c r="AM21" s="75"/>
      <c r="AN21" s="75"/>
      <c r="AO21" s="75"/>
      <c r="AP21" s="75"/>
      <c r="AQ21" s="71">
        <f t="shared" si="26"/>
        <v>0</v>
      </c>
      <c r="AR21" s="75"/>
      <c r="AS21" s="51" t="s">
        <v>862</v>
      </c>
      <c r="AT21" s="56"/>
      <c r="AU21" s="15"/>
      <c r="AV21" s="97">
        <v>0</v>
      </c>
      <c r="AW21" s="71">
        <f t="shared" si="45"/>
        <v>0</v>
      </c>
      <c r="AX21" s="75"/>
      <c r="AY21" s="75"/>
      <c r="AZ21" s="75"/>
      <c r="BA21" s="75"/>
      <c r="BB21" s="71">
        <f t="shared" si="27"/>
        <v>0</v>
      </c>
      <c r="BC21" s="75"/>
      <c r="BD21" s="51" t="s">
        <v>862</v>
      </c>
      <c r="BE21" s="56"/>
      <c r="BF21" s="15"/>
      <c r="BG21" s="97"/>
      <c r="BH21" s="71">
        <f t="shared" si="46"/>
        <v>0</v>
      </c>
      <c r="BI21" s="75"/>
      <c r="BJ21" s="75"/>
      <c r="BK21" s="75"/>
      <c r="BL21" s="75"/>
      <c r="BM21" s="71">
        <f t="shared" si="28"/>
        <v>0</v>
      </c>
      <c r="BN21" s="75"/>
      <c r="BO21" s="51" t="s">
        <v>862</v>
      </c>
      <c r="BP21" s="56"/>
      <c r="BQ21" s="15"/>
      <c r="BR21" s="97"/>
      <c r="BS21" s="71">
        <f t="shared" si="47"/>
        <v>0</v>
      </c>
      <c r="BT21" s="75"/>
      <c r="BU21" s="75"/>
      <c r="BV21" s="75"/>
      <c r="BW21" s="75"/>
      <c r="BX21" s="71">
        <f t="shared" si="29"/>
        <v>0</v>
      </c>
      <c r="BY21" s="75"/>
      <c r="BZ21" s="51" t="s">
        <v>862</v>
      </c>
      <c r="CA21" s="56"/>
      <c r="CB21" s="15"/>
      <c r="CC21" s="97"/>
      <c r="CD21" s="71">
        <f t="shared" si="48"/>
        <v>0</v>
      </c>
      <c r="CE21" s="75"/>
      <c r="CF21" s="75"/>
      <c r="CG21" s="75"/>
      <c r="CH21" s="75"/>
      <c r="CI21" s="71">
        <f t="shared" si="30"/>
        <v>0</v>
      </c>
      <c r="CJ21" s="75"/>
      <c r="CK21" s="51" t="s">
        <v>862</v>
      </c>
      <c r="CL21" s="56"/>
      <c r="CM21" s="15"/>
      <c r="CN21" s="97"/>
      <c r="CO21" s="71">
        <f t="shared" si="49"/>
        <v>0</v>
      </c>
      <c r="CP21" s="75"/>
      <c r="CQ21" s="75"/>
      <c r="CR21" s="75"/>
      <c r="CS21" s="75"/>
      <c r="CT21" s="71">
        <f t="shared" si="31"/>
        <v>0</v>
      </c>
      <c r="CU21" s="75"/>
      <c r="CV21" s="51" t="s">
        <v>862</v>
      </c>
      <c r="CW21" s="56"/>
      <c r="CX21" s="15"/>
      <c r="CY21" s="97"/>
      <c r="CZ21" s="71">
        <f t="shared" si="50"/>
        <v>0</v>
      </c>
      <c r="DA21" s="75"/>
      <c r="DB21" s="75"/>
      <c r="DC21" s="75"/>
      <c r="DD21" s="75"/>
      <c r="DE21" s="71">
        <f t="shared" si="32"/>
        <v>0</v>
      </c>
      <c r="DF21" s="75"/>
      <c r="DG21" s="51" t="s">
        <v>862</v>
      </c>
      <c r="DH21" s="56"/>
      <c r="DI21" s="15"/>
      <c r="DJ21" s="15"/>
      <c r="DL21" s="32">
        <v>200000</v>
      </c>
      <c r="DM21" s="32">
        <v>1000000</v>
      </c>
      <c r="DN21" s="32">
        <v>1300000</v>
      </c>
      <c r="DO21" s="32"/>
      <c r="DP21" s="32"/>
      <c r="DQ21" s="32"/>
      <c r="DR21" s="32"/>
      <c r="DS21" s="32"/>
      <c r="DT21" s="32"/>
      <c r="DU21" s="32">
        <f t="shared" si="33"/>
        <v>2500000</v>
      </c>
      <c r="DW21" s="35">
        <f t="shared" si="51"/>
        <v>2500000</v>
      </c>
      <c r="DX21" s="35">
        <v>0</v>
      </c>
      <c r="DY21" s="35">
        <f>DU21*0.7</f>
        <v>1750000</v>
      </c>
      <c r="DZ21" s="35"/>
      <c r="EA21" s="35">
        <f>DU21*0.15</f>
        <v>375000</v>
      </c>
      <c r="EB21" s="35">
        <f t="shared" si="52"/>
        <v>2125000</v>
      </c>
      <c r="EC21" s="35">
        <f>DU21*0.15</f>
        <v>375000</v>
      </c>
    </row>
    <row r="22" spans="1:133" ht="80.25" customHeight="1" x14ac:dyDescent="0.25">
      <c r="A22" s="50" t="s">
        <v>534</v>
      </c>
      <c r="B22" s="613" t="s">
        <v>507</v>
      </c>
      <c r="C22" s="184">
        <f t="shared" si="34"/>
        <v>500000</v>
      </c>
      <c r="D22" s="71">
        <f t="shared" si="35"/>
        <v>0</v>
      </c>
      <c r="E22" s="71">
        <f t="shared" si="36"/>
        <v>0</v>
      </c>
      <c r="F22" s="71">
        <f t="shared" si="37"/>
        <v>0</v>
      </c>
      <c r="G22" s="71">
        <f t="shared" si="38"/>
        <v>0</v>
      </c>
      <c r="H22" s="71">
        <f t="shared" si="39"/>
        <v>0</v>
      </c>
      <c r="I22" s="71">
        <f t="shared" si="40"/>
        <v>0</v>
      </c>
      <c r="J22" s="71">
        <f t="shared" si="41"/>
        <v>0</v>
      </c>
      <c r="K22" s="51" t="s">
        <v>133</v>
      </c>
      <c r="L22" s="202" t="s">
        <v>652</v>
      </c>
      <c r="M22" s="58">
        <f t="shared" si="42"/>
        <v>0</v>
      </c>
      <c r="N22" s="15"/>
      <c r="O22" s="678">
        <v>0</v>
      </c>
      <c r="P22" s="679">
        <f t="shared" si="23"/>
        <v>0</v>
      </c>
      <c r="Q22" s="681"/>
      <c r="R22" s="681"/>
      <c r="S22" s="681"/>
      <c r="T22" s="681"/>
      <c r="U22" s="679">
        <f t="shared" si="24"/>
        <v>0</v>
      </c>
      <c r="V22" s="681"/>
      <c r="W22" s="525" t="s">
        <v>133</v>
      </c>
      <c r="X22" s="672"/>
      <c r="Y22" s="15"/>
      <c r="Z22" s="97">
        <v>0</v>
      </c>
      <c r="AA22" s="71">
        <f t="shared" si="43"/>
        <v>0</v>
      </c>
      <c r="AB22" s="199"/>
      <c r="AC22" s="199"/>
      <c r="AD22" s="199"/>
      <c r="AE22" s="199"/>
      <c r="AF22" s="71">
        <f t="shared" si="25"/>
        <v>0</v>
      </c>
      <c r="AG22" s="199"/>
      <c r="AH22" s="51" t="s">
        <v>133</v>
      </c>
      <c r="AI22" s="190"/>
      <c r="AJ22" s="15"/>
      <c r="AK22" s="97">
        <v>500000</v>
      </c>
      <c r="AL22" s="71">
        <f t="shared" si="44"/>
        <v>0</v>
      </c>
      <c r="AM22" s="75"/>
      <c r="AN22" s="75"/>
      <c r="AO22" s="75"/>
      <c r="AP22" s="75"/>
      <c r="AQ22" s="71">
        <f t="shared" si="26"/>
        <v>0</v>
      </c>
      <c r="AR22" s="75"/>
      <c r="AS22" s="51" t="s">
        <v>133</v>
      </c>
      <c r="AT22" s="56"/>
      <c r="AU22" s="15"/>
      <c r="AV22" s="97">
        <v>0</v>
      </c>
      <c r="AW22" s="71">
        <f t="shared" si="45"/>
        <v>0</v>
      </c>
      <c r="AX22" s="75"/>
      <c r="AY22" s="75"/>
      <c r="AZ22" s="75"/>
      <c r="BA22" s="75"/>
      <c r="BB22" s="71">
        <f t="shared" si="27"/>
        <v>0</v>
      </c>
      <c r="BC22" s="75"/>
      <c r="BD22" s="51" t="s">
        <v>133</v>
      </c>
      <c r="BE22" s="56"/>
      <c r="BF22" s="15"/>
      <c r="BG22" s="97"/>
      <c r="BH22" s="71">
        <f t="shared" si="46"/>
        <v>0</v>
      </c>
      <c r="BI22" s="75"/>
      <c r="BJ22" s="75"/>
      <c r="BK22" s="75"/>
      <c r="BL22" s="75"/>
      <c r="BM22" s="71">
        <f t="shared" si="28"/>
        <v>0</v>
      </c>
      <c r="BN22" s="75"/>
      <c r="BO22" s="51" t="s">
        <v>133</v>
      </c>
      <c r="BP22" s="56"/>
      <c r="BQ22" s="15"/>
      <c r="BR22" s="97"/>
      <c r="BS22" s="71">
        <f t="shared" si="47"/>
        <v>0</v>
      </c>
      <c r="BT22" s="75"/>
      <c r="BU22" s="75"/>
      <c r="BV22" s="75"/>
      <c r="BW22" s="75"/>
      <c r="BX22" s="71">
        <f t="shared" si="29"/>
        <v>0</v>
      </c>
      <c r="BY22" s="75"/>
      <c r="BZ22" s="51" t="s">
        <v>133</v>
      </c>
      <c r="CA22" s="56"/>
      <c r="CB22" s="15"/>
      <c r="CC22" s="97"/>
      <c r="CD22" s="71">
        <f t="shared" si="48"/>
        <v>0</v>
      </c>
      <c r="CE22" s="75"/>
      <c r="CF22" s="75"/>
      <c r="CG22" s="75"/>
      <c r="CH22" s="75"/>
      <c r="CI22" s="71">
        <f t="shared" si="30"/>
        <v>0</v>
      </c>
      <c r="CJ22" s="75"/>
      <c r="CK22" s="51" t="s">
        <v>133</v>
      </c>
      <c r="CL22" s="56"/>
      <c r="CM22" s="15"/>
      <c r="CN22" s="97"/>
      <c r="CO22" s="71">
        <f t="shared" si="49"/>
        <v>0</v>
      </c>
      <c r="CP22" s="75"/>
      <c r="CQ22" s="75"/>
      <c r="CR22" s="75"/>
      <c r="CS22" s="75"/>
      <c r="CT22" s="71">
        <f t="shared" si="31"/>
        <v>0</v>
      </c>
      <c r="CU22" s="75"/>
      <c r="CV22" s="51" t="s">
        <v>133</v>
      </c>
      <c r="CW22" s="56"/>
      <c r="CX22" s="15"/>
      <c r="CY22" s="97"/>
      <c r="CZ22" s="71">
        <f t="shared" si="50"/>
        <v>0</v>
      </c>
      <c r="DA22" s="75"/>
      <c r="DB22" s="75"/>
      <c r="DC22" s="75"/>
      <c r="DD22" s="75"/>
      <c r="DE22" s="71">
        <f t="shared" si="32"/>
        <v>0</v>
      </c>
      <c r="DF22" s="75"/>
      <c r="DG22" s="51" t="s">
        <v>133</v>
      </c>
      <c r="DH22" s="56"/>
      <c r="DI22" s="15"/>
      <c r="DJ22" s="15"/>
      <c r="DL22" s="32"/>
      <c r="DM22" s="32"/>
      <c r="DN22" s="32">
        <v>500000</v>
      </c>
      <c r="DO22" s="32"/>
      <c r="DP22" s="32"/>
      <c r="DQ22" s="32"/>
      <c r="DR22" s="32"/>
      <c r="DS22" s="32"/>
      <c r="DT22" s="32"/>
      <c r="DU22" s="32">
        <f t="shared" si="33"/>
        <v>500000</v>
      </c>
      <c r="DW22" s="35">
        <f t="shared" si="51"/>
        <v>500000</v>
      </c>
      <c r="DX22" s="35">
        <f>DU22*0.85</f>
        <v>425000</v>
      </c>
      <c r="DY22" s="35">
        <f>DU22*0.1</f>
        <v>50000</v>
      </c>
      <c r="DZ22" s="35"/>
      <c r="EA22" s="35">
        <f>DU22*0.05</f>
        <v>25000</v>
      </c>
      <c r="EB22" s="35">
        <f t="shared" si="52"/>
        <v>500000</v>
      </c>
      <c r="EC22" s="35"/>
    </row>
    <row r="23" spans="1:133" ht="92.25" customHeight="1" x14ac:dyDescent="0.25">
      <c r="A23" s="50" t="s">
        <v>535</v>
      </c>
      <c r="B23" s="613" t="s">
        <v>507</v>
      </c>
      <c r="C23" s="184">
        <f t="shared" si="34"/>
        <v>50000</v>
      </c>
      <c r="D23" s="71">
        <f t="shared" si="35"/>
        <v>0</v>
      </c>
      <c r="E23" s="71">
        <f t="shared" si="36"/>
        <v>0</v>
      </c>
      <c r="F23" s="71">
        <f t="shared" si="37"/>
        <v>0</v>
      </c>
      <c r="G23" s="71">
        <f t="shared" si="38"/>
        <v>0</v>
      </c>
      <c r="H23" s="71">
        <f t="shared" si="39"/>
        <v>0</v>
      </c>
      <c r="I23" s="71">
        <f t="shared" si="40"/>
        <v>0</v>
      </c>
      <c r="J23" s="71">
        <f t="shared" si="41"/>
        <v>0</v>
      </c>
      <c r="K23" s="51" t="s">
        <v>863</v>
      </c>
      <c r="L23" s="202">
        <v>1</v>
      </c>
      <c r="M23" s="58">
        <f t="shared" si="42"/>
        <v>0</v>
      </c>
      <c r="N23" s="15"/>
      <c r="O23" s="678">
        <v>0</v>
      </c>
      <c r="P23" s="679">
        <f t="shared" si="23"/>
        <v>0</v>
      </c>
      <c r="Q23" s="681"/>
      <c r="R23" s="681"/>
      <c r="S23" s="681"/>
      <c r="T23" s="681"/>
      <c r="U23" s="679">
        <f t="shared" si="24"/>
        <v>0</v>
      </c>
      <c r="V23" s="681"/>
      <c r="W23" s="525" t="s">
        <v>863</v>
      </c>
      <c r="X23" s="672"/>
      <c r="Y23" s="15"/>
      <c r="Z23" s="97">
        <v>20000</v>
      </c>
      <c r="AA23" s="71">
        <f t="shared" si="43"/>
        <v>0</v>
      </c>
      <c r="AB23" s="199"/>
      <c r="AC23" s="199"/>
      <c r="AD23" s="199"/>
      <c r="AE23" s="199"/>
      <c r="AF23" s="71">
        <f t="shared" si="25"/>
        <v>0</v>
      </c>
      <c r="AG23" s="199"/>
      <c r="AH23" s="51" t="s">
        <v>863</v>
      </c>
      <c r="AI23" s="190"/>
      <c r="AJ23" s="15"/>
      <c r="AK23" s="97">
        <v>30000</v>
      </c>
      <c r="AL23" s="71">
        <f t="shared" si="44"/>
        <v>0</v>
      </c>
      <c r="AM23" s="75"/>
      <c r="AN23" s="75"/>
      <c r="AO23" s="75"/>
      <c r="AP23" s="75"/>
      <c r="AQ23" s="71">
        <f t="shared" si="26"/>
        <v>0</v>
      </c>
      <c r="AR23" s="75"/>
      <c r="AS23" s="51" t="s">
        <v>863</v>
      </c>
      <c r="AT23" s="56"/>
      <c r="AU23" s="15"/>
      <c r="AV23" s="97">
        <v>0</v>
      </c>
      <c r="AW23" s="71">
        <f t="shared" si="45"/>
        <v>0</v>
      </c>
      <c r="AX23" s="75"/>
      <c r="AY23" s="75"/>
      <c r="AZ23" s="75"/>
      <c r="BA23" s="75"/>
      <c r="BB23" s="71">
        <f t="shared" si="27"/>
        <v>0</v>
      </c>
      <c r="BC23" s="75"/>
      <c r="BD23" s="51" t="s">
        <v>863</v>
      </c>
      <c r="BE23" s="56"/>
      <c r="BF23" s="15"/>
      <c r="BG23" s="97"/>
      <c r="BH23" s="71">
        <f t="shared" si="46"/>
        <v>0</v>
      </c>
      <c r="BI23" s="75"/>
      <c r="BJ23" s="75"/>
      <c r="BK23" s="75"/>
      <c r="BL23" s="75"/>
      <c r="BM23" s="71">
        <f t="shared" si="28"/>
        <v>0</v>
      </c>
      <c r="BN23" s="75"/>
      <c r="BO23" s="51" t="s">
        <v>863</v>
      </c>
      <c r="BP23" s="56"/>
      <c r="BQ23" s="15"/>
      <c r="BR23" s="97"/>
      <c r="BS23" s="71">
        <f t="shared" si="47"/>
        <v>0</v>
      </c>
      <c r="BT23" s="75"/>
      <c r="BU23" s="75"/>
      <c r="BV23" s="75"/>
      <c r="BW23" s="75"/>
      <c r="BX23" s="71">
        <f t="shared" si="29"/>
        <v>0</v>
      </c>
      <c r="BY23" s="75"/>
      <c r="BZ23" s="51" t="s">
        <v>863</v>
      </c>
      <c r="CA23" s="56"/>
      <c r="CB23" s="15"/>
      <c r="CC23" s="97"/>
      <c r="CD23" s="71">
        <f t="shared" si="48"/>
        <v>0</v>
      </c>
      <c r="CE23" s="75"/>
      <c r="CF23" s="75"/>
      <c r="CG23" s="75"/>
      <c r="CH23" s="75"/>
      <c r="CI23" s="71">
        <f t="shared" si="30"/>
        <v>0</v>
      </c>
      <c r="CJ23" s="75"/>
      <c r="CK23" s="51" t="s">
        <v>863</v>
      </c>
      <c r="CL23" s="56"/>
      <c r="CM23" s="15"/>
      <c r="CN23" s="97"/>
      <c r="CO23" s="71">
        <f t="shared" si="49"/>
        <v>0</v>
      </c>
      <c r="CP23" s="75"/>
      <c r="CQ23" s="75"/>
      <c r="CR23" s="75"/>
      <c r="CS23" s="75"/>
      <c r="CT23" s="71">
        <f t="shared" si="31"/>
        <v>0</v>
      </c>
      <c r="CU23" s="75"/>
      <c r="CV23" s="51" t="s">
        <v>863</v>
      </c>
      <c r="CW23" s="56"/>
      <c r="CX23" s="15"/>
      <c r="CY23" s="97"/>
      <c r="CZ23" s="71">
        <f t="shared" si="50"/>
        <v>0</v>
      </c>
      <c r="DA23" s="75"/>
      <c r="DB23" s="75"/>
      <c r="DC23" s="75"/>
      <c r="DD23" s="75"/>
      <c r="DE23" s="71">
        <f t="shared" si="32"/>
        <v>0</v>
      </c>
      <c r="DF23" s="75"/>
      <c r="DG23" s="51" t="s">
        <v>863</v>
      </c>
      <c r="DH23" s="56"/>
      <c r="DI23" s="15"/>
      <c r="DJ23" s="15"/>
      <c r="DL23" s="32"/>
      <c r="DM23" s="32">
        <v>20000</v>
      </c>
      <c r="DN23" s="32">
        <v>30000</v>
      </c>
      <c r="DO23" s="32"/>
      <c r="DP23" s="32"/>
      <c r="DQ23" s="32"/>
      <c r="DR23" s="32"/>
      <c r="DS23" s="32"/>
      <c r="DT23" s="32"/>
      <c r="DU23" s="32">
        <f t="shared" si="33"/>
        <v>50000</v>
      </c>
      <c r="DW23" s="35">
        <f t="shared" si="51"/>
        <v>50000</v>
      </c>
      <c r="DX23" s="35">
        <v>0</v>
      </c>
      <c r="DY23" s="35">
        <v>0</v>
      </c>
      <c r="DZ23" s="35">
        <v>0</v>
      </c>
      <c r="EA23" s="35">
        <f>DU23</f>
        <v>50000</v>
      </c>
      <c r="EB23" s="35">
        <f t="shared" si="52"/>
        <v>50000</v>
      </c>
      <c r="EC23" s="35"/>
    </row>
    <row r="24" spans="1:133" ht="117" customHeight="1" x14ac:dyDescent="0.25">
      <c r="A24" s="50" t="s">
        <v>788</v>
      </c>
      <c r="B24" s="613" t="s">
        <v>507</v>
      </c>
      <c r="C24" s="184">
        <f t="shared" si="34"/>
        <v>1800000</v>
      </c>
      <c r="D24" s="71">
        <f t="shared" si="35"/>
        <v>640850</v>
      </c>
      <c r="E24" s="71">
        <f t="shared" si="36"/>
        <v>0</v>
      </c>
      <c r="F24" s="71">
        <f t="shared" si="37"/>
        <v>640000</v>
      </c>
      <c r="G24" s="71">
        <f t="shared" si="38"/>
        <v>0</v>
      </c>
      <c r="H24" s="71">
        <f t="shared" si="39"/>
        <v>850</v>
      </c>
      <c r="I24" s="71">
        <f t="shared" si="40"/>
        <v>640850</v>
      </c>
      <c r="J24" s="71">
        <f t="shared" si="41"/>
        <v>0</v>
      </c>
      <c r="K24" s="51" t="s">
        <v>133</v>
      </c>
      <c r="L24" s="202" t="s">
        <v>652</v>
      </c>
      <c r="M24" s="58">
        <f t="shared" si="42"/>
        <v>1</v>
      </c>
      <c r="N24" s="15"/>
      <c r="O24" s="678">
        <v>1000000</v>
      </c>
      <c r="P24" s="679">
        <f t="shared" si="23"/>
        <v>640850</v>
      </c>
      <c r="Q24" s="681"/>
      <c r="R24" s="681">
        <v>640000</v>
      </c>
      <c r="S24" s="681"/>
      <c r="T24" s="681">
        <v>850</v>
      </c>
      <c r="U24" s="679">
        <f t="shared" si="24"/>
        <v>640850</v>
      </c>
      <c r="V24" s="681"/>
      <c r="W24" s="525" t="s">
        <v>133</v>
      </c>
      <c r="X24" s="672">
        <v>1</v>
      </c>
      <c r="Y24" s="15"/>
      <c r="Z24" s="97">
        <v>300000</v>
      </c>
      <c r="AA24" s="71">
        <f t="shared" si="43"/>
        <v>0</v>
      </c>
      <c r="AB24" s="199"/>
      <c r="AC24" s="199"/>
      <c r="AD24" s="199"/>
      <c r="AE24" s="199"/>
      <c r="AF24" s="71">
        <f t="shared" si="25"/>
        <v>0</v>
      </c>
      <c r="AG24" s="199"/>
      <c r="AH24" s="51" t="s">
        <v>133</v>
      </c>
      <c r="AI24" s="190"/>
      <c r="AJ24" s="15"/>
      <c r="AK24" s="97">
        <v>500000</v>
      </c>
      <c r="AL24" s="71">
        <f t="shared" si="44"/>
        <v>0</v>
      </c>
      <c r="AM24" s="75"/>
      <c r="AN24" s="75"/>
      <c r="AO24" s="75"/>
      <c r="AP24" s="75"/>
      <c r="AQ24" s="71">
        <f t="shared" si="26"/>
        <v>0</v>
      </c>
      <c r="AR24" s="75"/>
      <c r="AS24" s="51" t="s">
        <v>133</v>
      </c>
      <c r="AT24" s="56"/>
      <c r="AU24" s="15"/>
      <c r="AV24" s="97">
        <v>0</v>
      </c>
      <c r="AW24" s="71">
        <f t="shared" si="45"/>
        <v>0</v>
      </c>
      <c r="AX24" s="75"/>
      <c r="AY24" s="75"/>
      <c r="AZ24" s="75"/>
      <c r="BA24" s="75"/>
      <c r="BB24" s="71">
        <f t="shared" si="27"/>
        <v>0</v>
      </c>
      <c r="BC24" s="75"/>
      <c r="BD24" s="51" t="s">
        <v>133</v>
      </c>
      <c r="BE24" s="56"/>
      <c r="BF24" s="15"/>
      <c r="BG24" s="97"/>
      <c r="BH24" s="71">
        <f t="shared" si="46"/>
        <v>0</v>
      </c>
      <c r="BI24" s="75"/>
      <c r="BJ24" s="75"/>
      <c r="BK24" s="75"/>
      <c r="BL24" s="75"/>
      <c r="BM24" s="71">
        <f t="shared" si="28"/>
        <v>0</v>
      </c>
      <c r="BN24" s="75"/>
      <c r="BO24" s="51" t="s">
        <v>133</v>
      </c>
      <c r="BP24" s="56"/>
      <c r="BQ24" s="15"/>
      <c r="BR24" s="97"/>
      <c r="BS24" s="71">
        <f t="shared" si="47"/>
        <v>0</v>
      </c>
      <c r="BT24" s="75"/>
      <c r="BU24" s="75"/>
      <c r="BV24" s="75"/>
      <c r="BW24" s="75"/>
      <c r="BX24" s="71">
        <f t="shared" si="29"/>
        <v>0</v>
      </c>
      <c r="BY24" s="75"/>
      <c r="BZ24" s="51" t="s">
        <v>133</v>
      </c>
      <c r="CA24" s="56"/>
      <c r="CB24" s="15"/>
      <c r="CC24" s="97"/>
      <c r="CD24" s="71">
        <f t="shared" si="48"/>
        <v>0</v>
      </c>
      <c r="CE24" s="75"/>
      <c r="CF24" s="75"/>
      <c r="CG24" s="75"/>
      <c r="CH24" s="75"/>
      <c r="CI24" s="71">
        <f t="shared" si="30"/>
        <v>0</v>
      </c>
      <c r="CJ24" s="75"/>
      <c r="CK24" s="51" t="s">
        <v>133</v>
      </c>
      <c r="CL24" s="56"/>
      <c r="CM24" s="15"/>
      <c r="CN24" s="97"/>
      <c r="CO24" s="71">
        <f t="shared" si="49"/>
        <v>0</v>
      </c>
      <c r="CP24" s="75"/>
      <c r="CQ24" s="75"/>
      <c r="CR24" s="75"/>
      <c r="CS24" s="75"/>
      <c r="CT24" s="71">
        <f t="shared" si="31"/>
        <v>0</v>
      </c>
      <c r="CU24" s="75"/>
      <c r="CV24" s="51" t="s">
        <v>133</v>
      </c>
      <c r="CW24" s="56"/>
      <c r="CX24" s="15"/>
      <c r="CY24" s="97"/>
      <c r="CZ24" s="71">
        <f t="shared" si="50"/>
        <v>0</v>
      </c>
      <c r="DA24" s="75"/>
      <c r="DB24" s="75"/>
      <c r="DC24" s="75"/>
      <c r="DD24" s="75"/>
      <c r="DE24" s="71">
        <f t="shared" si="32"/>
        <v>0</v>
      </c>
      <c r="DF24" s="75"/>
      <c r="DG24" s="51" t="s">
        <v>133</v>
      </c>
      <c r="DH24" s="56"/>
      <c r="DI24" s="15"/>
      <c r="DJ24" s="15"/>
      <c r="DL24" s="32">
        <v>1000000</v>
      </c>
      <c r="DM24" s="32">
        <v>300000</v>
      </c>
      <c r="DN24" s="32">
        <v>500000</v>
      </c>
      <c r="DO24" s="32"/>
      <c r="DP24" s="32"/>
      <c r="DQ24" s="32"/>
      <c r="DR24" s="32"/>
      <c r="DS24" s="32"/>
      <c r="DT24" s="32"/>
      <c r="DU24" s="32">
        <f t="shared" si="33"/>
        <v>1800000</v>
      </c>
      <c r="DW24" s="35">
        <f t="shared" si="51"/>
        <v>1800000</v>
      </c>
      <c r="DX24" s="35">
        <v>0</v>
      </c>
      <c r="DY24" s="35">
        <f>DU24*0.5</f>
        <v>900000</v>
      </c>
      <c r="DZ24" s="35"/>
      <c r="EA24" s="35">
        <f>DU24*0.5</f>
        <v>900000</v>
      </c>
      <c r="EB24" s="35">
        <f t="shared" si="52"/>
        <v>1800000</v>
      </c>
      <c r="EC24" s="35"/>
    </row>
    <row r="25" spans="1:133" ht="15" customHeight="1" x14ac:dyDescent="0.25">
      <c r="A25" s="1180" t="s">
        <v>864</v>
      </c>
      <c r="B25" s="1181"/>
      <c r="C25" s="1181"/>
      <c r="D25" s="1181"/>
      <c r="E25" s="1181"/>
      <c r="F25" s="1181"/>
      <c r="G25" s="1181"/>
      <c r="H25" s="1181"/>
      <c r="I25" s="1181"/>
      <c r="J25" s="1181"/>
      <c r="K25" s="1181"/>
      <c r="L25" s="1181"/>
      <c r="M25" s="1182"/>
      <c r="N25" s="47"/>
      <c r="O25" s="1171" t="s">
        <v>864</v>
      </c>
      <c r="P25" s="1172"/>
      <c r="Q25" s="1172"/>
      <c r="R25" s="1172"/>
      <c r="S25" s="1172"/>
      <c r="T25" s="1172"/>
      <c r="U25" s="1172"/>
      <c r="V25" s="1172"/>
      <c r="W25" s="1172"/>
      <c r="X25" s="1173"/>
      <c r="Y25" s="47"/>
      <c r="Z25" s="1137" t="s">
        <v>864</v>
      </c>
      <c r="AA25" s="1138"/>
      <c r="AB25" s="1138"/>
      <c r="AC25" s="1138"/>
      <c r="AD25" s="1138"/>
      <c r="AE25" s="1138"/>
      <c r="AF25" s="1138"/>
      <c r="AG25" s="1138"/>
      <c r="AH25" s="1138"/>
      <c r="AI25" s="1139"/>
      <c r="AJ25" s="47"/>
      <c r="AK25" s="1137" t="s">
        <v>864</v>
      </c>
      <c r="AL25" s="1138"/>
      <c r="AM25" s="1138"/>
      <c r="AN25" s="1138"/>
      <c r="AO25" s="1138"/>
      <c r="AP25" s="1138"/>
      <c r="AQ25" s="1138"/>
      <c r="AR25" s="1138"/>
      <c r="AS25" s="1138"/>
      <c r="AT25" s="1139"/>
      <c r="AU25" s="47"/>
      <c r="AV25" s="1137" t="s">
        <v>864</v>
      </c>
      <c r="AW25" s="1138"/>
      <c r="AX25" s="1138"/>
      <c r="AY25" s="1138"/>
      <c r="AZ25" s="1138"/>
      <c r="BA25" s="1138"/>
      <c r="BB25" s="1138"/>
      <c r="BC25" s="1138"/>
      <c r="BD25" s="1138"/>
      <c r="BE25" s="1139"/>
      <c r="BF25" s="47"/>
      <c r="BG25" s="1137" t="s">
        <v>864</v>
      </c>
      <c r="BH25" s="1138"/>
      <c r="BI25" s="1138"/>
      <c r="BJ25" s="1138"/>
      <c r="BK25" s="1138"/>
      <c r="BL25" s="1138"/>
      <c r="BM25" s="1138"/>
      <c r="BN25" s="1138"/>
      <c r="BO25" s="1138"/>
      <c r="BP25" s="1139"/>
      <c r="BQ25" s="47"/>
      <c r="BR25" s="1137" t="s">
        <v>864</v>
      </c>
      <c r="BS25" s="1138"/>
      <c r="BT25" s="1138"/>
      <c r="BU25" s="1138"/>
      <c r="BV25" s="1138"/>
      <c r="BW25" s="1138"/>
      <c r="BX25" s="1138"/>
      <c r="BY25" s="1138"/>
      <c r="BZ25" s="1138"/>
      <c r="CA25" s="1139"/>
      <c r="CB25" s="47"/>
      <c r="CC25" s="1137" t="s">
        <v>864</v>
      </c>
      <c r="CD25" s="1138"/>
      <c r="CE25" s="1138"/>
      <c r="CF25" s="1138"/>
      <c r="CG25" s="1138"/>
      <c r="CH25" s="1138"/>
      <c r="CI25" s="1138"/>
      <c r="CJ25" s="1138"/>
      <c r="CK25" s="1138"/>
      <c r="CL25" s="1139"/>
      <c r="CM25" s="47"/>
      <c r="CN25" s="1137" t="s">
        <v>864</v>
      </c>
      <c r="CO25" s="1138"/>
      <c r="CP25" s="1138"/>
      <c r="CQ25" s="1138"/>
      <c r="CR25" s="1138"/>
      <c r="CS25" s="1138"/>
      <c r="CT25" s="1138"/>
      <c r="CU25" s="1138"/>
      <c r="CV25" s="1138"/>
      <c r="CW25" s="1139"/>
      <c r="CX25" s="47"/>
      <c r="CY25" s="1137" t="s">
        <v>864</v>
      </c>
      <c r="CZ25" s="1138"/>
      <c r="DA25" s="1138"/>
      <c r="DB25" s="1138"/>
      <c r="DC25" s="1138"/>
      <c r="DD25" s="1138"/>
      <c r="DE25" s="1138"/>
      <c r="DF25" s="1138"/>
      <c r="DG25" s="1138"/>
      <c r="DH25" s="1139"/>
      <c r="DI25" s="47"/>
      <c r="DJ25" s="47"/>
      <c r="DL25" s="32"/>
      <c r="DM25" s="32"/>
      <c r="DN25" s="32"/>
      <c r="DO25" s="32"/>
      <c r="DP25" s="32"/>
      <c r="DQ25" s="32"/>
      <c r="DR25" s="32"/>
      <c r="DS25" s="32"/>
      <c r="DT25" s="32"/>
      <c r="DU25" s="32">
        <f t="shared" si="33"/>
        <v>0</v>
      </c>
    </row>
    <row r="26" spans="1:133" ht="61.5" customHeight="1" x14ac:dyDescent="0.25">
      <c r="A26" s="1174" t="s">
        <v>865</v>
      </c>
      <c r="B26" s="1186" t="s">
        <v>510</v>
      </c>
      <c r="C26" s="1183">
        <f t="shared" ref="C26:J26" si="53">O26+Z26+AK26+AV26+BG26+BR26+CC26+CN26+CY26</f>
        <v>30000</v>
      </c>
      <c r="D26" s="1114">
        <f t="shared" si="53"/>
        <v>0</v>
      </c>
      <c r="E26" s="1114">
        <f t="shared" si="53"/>
        <v>0</v>
      </c>
      <c r="F26" s="1114">
        <f t="shared" si="53"/>
        <v>0</v>
      </c>
      <c r="G26" s="1114">
        <f t="shared" si="53"/>
        <v>0</v>
      </c>
      <c r="H26" s="1114">
        <f t="shared" si="53"/>
        <v>0</v>
      </c>
      <c r="I26" s="1114">
        <f t="shared" si="53"/>
        <v>0</v>
      </c>
      <c r="J26" s="1114">
        <f t="shared" si="53"/>
        <v>0</v>
      </c>
      <c r="K26" s="51" t="s">
        <v>866</v>
      </c>
      <c r="L26" s="202" t="s">
        <v>652</v>
      </c>
      <c r="M26" s="58">
        <f>X26++AI26+AT26+BE26+BP26++CA26+CL26+CW26+DH26</f>
        <v>0</v>
      </c>
      <c r="N26" s="15"/>
      <c r="O26" s="1241">
        <v>0</v>
      </c>
      <c r="P26" s="1157">
        <f>U26+V26</f>
        <v>0</v>
      </c>
      <c r="Q26" s="1155"/>
      <c r="R26" s="1155"/>
      <c r="S26" s="1155"/>
      <c r="T26" s="1155"/>
      <c r="U26" s="1157">
        <f>Q26+R26+S26+T26</f>
        <v>0</v>
      </c>
      <c r="V26" s="1155"/>
      <c r="W26" s="525" t="s">
        <v>866</v>
      </c>
      <c r="X26" s="672"/>
      <c r="Y26" s="15"/>
      <c r="Z26" s="1234">
        <v>15000</v>
      </c>
      <c r="AA26" s="1114">
        <f>AF26+AG26</f>
        <v>0</v>
      </c>
      <c r="AB26" s="1131"/>
      <c r="AC26" s="1131"/>
      <c r="AD26" s="1131"/>
      <c r="AE26" s="1131"/>
      <c r="AF26" s="1114">
        <f>AB26+AC26+AD26+AE26</f>
        <v>0</v>
      </c>
      <c r="AG26" s="1131"/>
      <c r="AH26" s="51" t="s">
        <v>866</v>
      </c>
      <c r="AI26" s="56"/>
      <c r="AJ26" s="15"/>
      <c r="AK26" s="1234">
        <v>15000</v>
      </c>
      <c r="AL26" s="1114">
        <f>AQ26+AR26</f>
        <v>0</v>
      </c>
      <c r="AM26" s="1116"/>
      <c r="AN26" s="1116"/>
      <c r="AO26" s="1116"/>
      <c r="AP26" s="1116"/>
      <c r="AQ26" s="1114">
        <f>AM26+AN26+AO26+AP26</f>
        <v>0</v>
      </c>
      <c r="AR26" s="1116"/>
      <c r="AS26" s="51" t="s">
        <v>866</v>
      </c>
      <c r="AT26" s="56"/>
      <c r="AU26" s="15"/>
      <c r="AV26" s="1234">
        <v>0</v>
      </c>
      <c r="AW26" s="1114">
        <f>BB26+BC26</f>
        <v>0</v>
      </c>
      <c r="AX26" s="1116"/>
      <c r="AY26" s="1116"/>
      <c r="AZ26" s="1116"/>
      <c r="BA26" s="1116"/>
      <c r="BB26" s="1114">
        <f>AX26+AY26+AZ26+BA26</f>
        <v>0</v>
      </c>
      <c r="BC26" s="1116"/>
      <c r="BD26" s="51" t="s">
        <v>866</v>
      </c>
      <c r="BE26" s="56"/>
      <c r="BF26" s="15"/>
      <c r="BG26" s="1234"/>
      <c r="BH26" s="1114">
        <f>BM26+BN26</f>
        <v>0</v>
      </c>
      <c r="BI26" s="1116"/>
      <c r="BJ26" s="1116"/>
      <c r="BK26" s="1116"/>
      <c r="BL26" s="1116"/>
      <c r="BM26" s="1114">
        <f>BI26+BJ26+BK26+BL26</f>
        <v>0</v>
      </c>
      <c r="BN26" s="1116"/>
      <c r="BO26" s="51" t="s">
        <v>866</v>
      </c>
      <c r="BP26" s="56"/>
      <c r="BQ26" s="15"/>
      <c r="BR26" s="1234"/>
      <c r="BS26" s="1114">
        <f>BX26+BY26</f>
        <v>0</v>
      </c>
      <c r="BT26" s="1116"/>
      <c r="BU26" s="1116"/>
      <c r="BV26" s="1116"/>
      <c r="BW26" s="1116"/>
      <c r="BX26" s="1114">
        <f>BT26+BU26+BV26+BW26</f>
        <v>0</v>
      </c>
      <c r="BY26" s="1116"/>
      <c r="BZ26" s="51" t="s">
        <v>866</v>
      </c>
      <c r="CA26" s="56"/>
      <c r="CB26" s="15"/>
      <c r="CC26" s="1234"/>
      <c r="CD26" s="1114">
        <f>CI26+CJ26</f>
        <v>0</v>
      </c>
      <c r="CE26" s="1116"/>
      <c r="CF26" s="1116"/>
      <c r="CG26" s="1116"/>
      <c r="CH26" s="1116"/>
      <c r="CI26" s="1114">
        <f>CE26+CF26+CG26+CH26</f>
        <v>0</v>
      </c>
      <c r="CJ26" s="1116"/>
      <c r="CK26" s="51" t="s">
        <v>866</v>
      </c>
      <c r="CL26" s="56"/>
      <c r="CM26" s="15"/>
      <c r="CN26" s="1234"/>
      <c r="CO26" s="1114">
        <f>CT26+CU26</f>
        <v>0</v>
      </c>
      <c r="CP26" s="1116"/>
      <c r="CQ26" s="1116"/>
      <c r="CR26" s="1116"/>
      <c r="CS26" s="1116"/>
      <c r="CT26" s="1114">
        <f>CP26+CQ26+CR26+CS26</f>
        <v>0</v>
      </c>
      <c r="CU26" s="1116"/>
      <c r="CV26" s="51" t="s">
        <v>866</v>
      </c>
      <c r="CW26" s="56"/>
      <c r="CX26" s="15"/>
      <c r="CY26" s="1234"/>
      <c r="CZ26" s="1114">
        <f>DE26+DF26</f>
        <v>0</v>
      </c>
      <c r="DA26" s="1116"/>
      <c r="DB26" s="1116"/>
      <c r="DC26" s="1116"/>
      <c r="DD26" s="1116"/>
      <c r="DE26" s="1114">
        <f>DA26+DB26+DC26+DD26</f>
        <v>0</v>
      </c>
      <c r="DF26" s="1116"/>
      <c r="DG26" s="51" t="s">
        <v>866</v>
      </c>
      <c r="DH26" s="56"/>
      <c r="DI26" s="15"/>
      <c r="DJ26" s="15"/>
      <c r="DL26" s="32"/>
      <c r="DM26" s="32">
        <v>15000</v>
      </c>
      <c r="DN26" s="32">
        <v>15000</v>
      </c>
      <c r="DO26" s="32"/>
      <c r="DP26" s="32"/>
      <c r="DQ26" s="32"/>
      <c r="DR26" s="32"/>
      <c r="DS26" s="32"/>
      <c r="DT26" s="32"/>
      <c r="DU26" s="32">
        <f t="shared" si="33"/>
        <v>30000</v>
      </c>
      <c r="DW26" s="35">
        <f>DX26+DY26+DZ26+EA26+EC26</f>
        <v>30000</v>
      </c>
      <c r="DX26" s="35">
        <f>DU26*0.85</f>
        <v>25500</v>
      </c>
      <c r="DY26" s="35">
        <f>DU26*0.1</f>
        <v>3000</v>
      </c>
      <c r="DZ26" s="35"/>
      <c r="EA26" s="35">
        <f>DU26*0.05</f>
        <v>1500</v>
      </c>
      <c r="EB26" s="35">
        <f>SUM(DX26:EA26)</f>
        <v>30000</v>
      </c>
      <c r="EC26" s="35"/>
    </row>
    <row r="27" spans="1:133" ht="77.25" customHeight="1" x14ac:dyDescent="0.25">
      <c r="A27" s="1174"/>
      <c r="B27" s="1186"/>
      <c r="C27" s="1184"/>
      <c r="D27" s="1175"/>
      <c r="E27" s="1175"/>
      <c r="F27" s="1175"/>
      <c r="G27" s="1175"/>
      <c r="H27" s="1175"/>
      <c r="I27" s="1175"/>
      <c r="J27" s="1175"/>
      <c r="K27" s="51" t="s">
        <v>1012</v>
      </c>
      <c r="L27" s="202">
        <v>100</v>
      </c>
      <c r="M27" s="58">
        <f>X27++AI27+AT27+BE27+BP27++CA27+CL27+CW27+DH27</f>
        <v>0</v>
      </c>
      <c r="N27" s="15"/>
      <c r="O27" s="1242"/>
      <c r="P27" s="1159"/>
      <c r="Q27" s="1156"/>
      <c r="R27" s="1156"/>
      <c r="S27" s="1156"/>
      <c r="T27" s="1156"/>
      <c r="U27" s="1159"/>
      <c r="V27" s="1156"/>
      <c r="W27" s="525" t="s">
        <v>1012</v>
      </c>
      <c r="X27" s="672"/>
      <c r="Y27" s="15"/>
      <c r="Z27" s="1235"/>
      <c r="AA27" s="1115"/>
      <c r="AB27" s="1132"/>
      <c r="AC27" s="1132"/>
      <c r="AD27" s="1132"/>
      <c r="AE27" s="1132"/>
      <c r="AF27" s="1115"/>
      <c r="AG27" s="1132"/>
      <c r="AH27" s="51" t="s">
        <v>1012</v>
      </c>
      <c r="AI27" s="56"/>
      <c r="AJ27" s="15"/>
      <c r="AK27" s="1240"/>
      <c r="AL27" s="1115"/>
      <c r="AM27" s="1117"/>
      <c r="AN27" s="1117"/>
      <c r="AO27" s="1117"/>
      <c r="AP27" s="1117"/>
      <c r="AQ27" s="1115"/>
      <c r="AR27" s="1117"/>
      <c r="AS27" s="51" t="s">
        <v>1012</v>
      </c>
      <c r="AT27" s="56"/>
      <c r="AU27" s="15"/>
      <c r="AV27" s="1243"/>
      <c r="AW27" s="1115"/>
      <c r="AX27" s="1117"/>
      <c r="AY27" s="1117"/>
      <c r="AZ27" s="1117"/>
      <c r="BA27" s="1117"/>
      <c r="BB27" s="1115"/>
      <c r="BC27" s="1117"/>
      <c r="BD27" s="51" t="s">
        <v>1012</v>
      </c>
      <c r="BE27" s="56"/>
      <c r="BF27" s="15"/>
      <c r="BG27" s="1243"/>
      <c r="BH27" s="1115"/>
      <c r="BI27" s="1117"/>
      <c r="BJ27" s="1117"/>
      <c r="BK27" s="1117"/>
      <c r="BL27" s="1117"/>
      <c r="BM27" s="1115"/>
      <c r="BN27" s="1117"/>
      <c r="BO27" s="51" t="s">
        <v>1012</v>
      </c>
      <c r="BP27" s="56"/>
      <c r="BQ27" s="15"/>
      <c r="BR27" s="1243"/>
      <c r="BS27" s="1115"/>
      <c r="BT27" s="1117"/>
      <c r="BU27" s="1117"/>
      <c r="BV27" s="1117"/>
      <c r="BW27" s="1117"/>
      <c r="BX27" s="1115"/>
      <c r="BY27" s="1117"/>
      <c r="BZ27" s="51" t="s">
        <v>1012</v>
      </c>
      <c r="CA27" s="56"/>
      <c r="CB27" s="15"/>
      <c r="CC27" s="1243"/>
      <c r="CD27" s="1115"/>
      <c r="CE27" s="1117"/>
      <c r="CF27" s="1117"/>
      <c r="CG27" s="1117"/>
      <c r="CH27" s="1117"/>
      <c r="CI27" s="1115"/>
      <c r="CJ27" s="1117"/>
      <c r="CK27" s="51" t="s">
        <v>1012</v>
      </c>
      <c r="CL27" s="56"/>
      <c r="CM27" s="15"/>
      <c r="CN27" s="1243"/>
      <c r="CO27" s="1115"/>
      <c r="CP27" s="1117"/>
      <c r="CQ27" s="1117"/>
      <c r="CR27" s="1117"/>
      <c r="CS27" s="1117"/>
      <c r="CT27" s="1115"/>
      <c r="CU27" s="1117"/>
      <c r="CV27" s="51" t="s">
        <v>1012</v>
      </c>
      <c r="CW27" s="56"/>
      <c r="CX27" s="15"/>
      <c r="CY27" s="1243"/>
      <c r="CZ27" s="1115"/>
      <c r="DA27" s="1117"/>
      <c r="DB27" s="1117"/>
      <c r="DC27" s="1117"/>
      <c r="DD27" s="1117"/>
      <c r="DE27" s="1115"/>
      <c r="DF27" s="1117"/>
      <c r="DG27" s="51" t="s">
        <v>1012</v>
      </c>
      <c r="DH27" s="56"/>
      <c r="DI27" s="15"/>
      <c r="DJ27" s="15"/>
      <c r="DL27" s="32"/>
      <c r="DM27" s="32"/>
      <c r="DN27" s="32"/>
      <c r="DO27" s="32"/>
      <c r="DP27" s="32"/>
      <c r="DQ27" s="32"/>
      <c r="DR27" s="32"/>
      <c r="DS27" s="32"/>
      <c r="DT27" s="32"/>
      <c r="DU27" s="32">
        <f t="shared" si="33"/>
        <v>0</v>
      </c>
    </row>
    <row r="28" spans="1:133" ht="78" customHeight="1" x14ac:dyDescent="0.25">
      <c r="A28" s="50" t="s">
        <v>536</v>
      </c>
      <c r="B28" s="613" t="s">
        <v>537</v>
      </c>
      <c r="C28" s="184">
        <f t="shared" ref="C28:J28" si="54">O28+Z28+AK28+AV28+BG28+BR28+CC28+CN28+CY28</f>
        <v>20000</v>
      </c>
      <c r="D28" s="71">
        <f t="shared" si="54"/>
        <v>0</v>
      </c>
      <c r="E28" s="71">
        <f t="shared" si="54"/>
        <v>0</v>
      </c>
      <c r="F28" s="71">
        <f t="shared" si="54"/>
        <v>0</v>
      </c>
      <c r="G28" s="71">
        <f t="shared" si="54"/>
        <v>0</v>
      </c>
      <c r="H28" s="71">
        <f t="shared" si="54"/>
        <v>0</v>
      </c>
      <c r="I28" s="71">
        <f t="shared" si="54"/>
        <v>0</v>
      </c>
      <c r="J28" s="71">
        <f t="shared" si="54"/>
        <v>0</v>
      </c>
      <c r="K28" s="51" t="s">
        <v>133</v>
      </c>
      <c r="L28" s="202">
        <v>1</v>
      </c>
      <c r="M28" s="58">
        <f>X28++AI28+AT28+BE28+BP28++CA28+CL28+CW28+DH28</f>
        <v>0</v>
      </c>
      <c r="N28" s="15"/>
      <c r="O28" s="678">
        <v>5500</v>
      </c>
      <c r="P28" s="679">
        <f>U28+V28</f>
        <v>0</v>
      </c>
      <c r="Q28" s="681"/>
      <c r="R28" s="681"/>
      <c r="S28" s="681"/>
      <c r="T28" s="681"/>
      <c r="U28" s="679">
        <f>Q28+R28+S28+T28</f>
        <v>0</v>
      </c>
      <c r="V28" s="681"/>
      <c r="W28" s="525" t="s">
        <v>133</v>
      </c>
      <c r="X28" s="672"/>
      <c r="Y28" s="15"/>
      <c r="Z28" s="97">
        <v>7000</v>
      </c>
      <c r="AA28" s="71">
        <f>AF28+AG28</f>
        <v>0</v>
      </c>
      <c r="AB28" s="199"/>
      <c r="AC28" s="199"/>
      <c r="AD28" s="199"/>
      <c r="AE28" s="199"/>
      <c r="AF28" s="71">
        <f>AB28+AC28+AD28+AE28</f>
        <v>0</v>
      </c>
      <c r="AG28" s="199"/>
      <c r="AH28" s="51" t="s">
        <v>133</v>
      </c>
      <c r="AI28" s="56"/>
      <c r="AJ28" s="15"/>
      <c r="AK28" s="97">
        <v>7500</v>
      </c>
      <c r="AL28" s="71">
        <f>AQ28+AR28</f>
        <v>0</v>
      </c>
      <c r="AM28" s="75"/>
      <c r="AN28" s="75"/>
      <c r="AO28" s="75"/>
      <c r="AP28" s="75"/>
      <c r="AQ28" s="71">
        <f>AM28+AN28+AO28+AP28</f>
        <v>0</v>
      </c>
      <c r="AR28" s="75"/>
      <c r="AS28" s="51" t="s">
        <v>133</v>
      </c>
      <c r="AT28" s="56"/>
      <c r="AU28" s="15"/>
      <c r="AV28" s="97">
        <v>0</v>
      </c>
      <c r="AW28" s="71">
        <f>BB28+BC28</f>
        <v>0</v>
      </c>
      <c r="AX28" s="75"/>
      <c r="AY28" s="75"/>
      <c r="AZ28" s="75"/>
      <c r="BA28" s="75"/>
      <c r="BB28" s="71">
        <f>AX28+AY28+AZ28+BA28</f>
        <v>0</v>
      </c>
      <c r="BC28" s="75"/>
      <c r="BD28" s="51" t="s">
        <v>133</v>
      </c>
      <c r="BE28" s="56"/>
      <c r="BF28" s="15"/>
      <c r="BG28" s="97"/>
      <c r="BH28" s="71">
        <f>BM28+BN28</f>
        <v>0</v>
      </c>
      <c r="BI28" s="75"/>
      <c r="BJ28" s="75"/>
      <c r="BK28" s="75"/>
      <c r="BL28" s="75"/>
      <c r="BM28" s="71">
        <f>BI28+BJ28+BK28+BL28</f>
        <v>0</v>
      </c>
      <c r="BN28" s="75"/>
      <c r="BO28" s="51" t="s">
        <v>133</v>
      </c>
      <c r="BP28" s="56"/>
      <c r="BQ28" s="15"/>
      <c r="BR28" s="97"/>
      <c r="BS28" s="71">
        <f>BX28+BY28</f>
        <v>0</v>
      </c>
      <c r="BT28" s="75"/>
      <c r="BU28" s="75"/>
      <c r="BV28" s="75"/>
      <c r="BW28" s="75"/>
      <c r="BX28" s="71">
        <f>BT28+BU28+BV28+BW28</f>
        <v>0</v>
      </c>
      <c r="BY28" s="75"/>
      <c r="BZ28" s="51" t="s">
        <v>133</v>
      </c>
      <c r="CA28" s="56"/>
      <c r="CB28" s="15"/>
      <c r="CC28" s="97"/>
      <c r="CD28" s="71">
        <f>CI28+CJ28</f>
        <v>0</v>
      </c>
      <c r="CE28" s="75"/>
      <c r="CF28" s="75"/>
      <c r="CG28" s="75"/>
      <c r="CH28" s="75"/>
      <c r="CI28" s="71">
        <f>CE28+CF28+CG28+CH28</f>
        <v>0</v>
      </c>
      <c r="CJ28" s="75"/>
      <c r="CK28" s="51" t="s">
        <v>133</v>
      </c>
      <c r="CL28" s="56"/>
      <c r="CM28" s="15"/>
      <c r="CN28" s="97"/>
      <c r="CO28" s="71">
        <f>CT28+CU28</f>
        <v>0</v>
      </c>
      <c r="CP28" s="75"/>
      <c r="CQ28" s="75"/>
      <c r="CR28" s="75"/>
      <c r="CS28" s="75"/>
      <c r="CT28" s="71">
        <f>CP28+CQ28+CR28+CS28</f>
        <v>0</v>
      </c>
      <c r="CU28" s="75"/>
      <c r="CV28" s="51" t="s">
        <v>133</v>
      </c>
      <c r="CW28" s="56"/>
      <c r="CX28" s="15"/>
      <c r="CY28" s="97"/>
      <c r="CZ28" s="71">
        <f>DE28+DF28</f>
        <v>0</v>
      </c>
      <c r="DA28" s="75"/>
      <c r="DB28" s="75"/>
      <c r="DC28" s="75"/>
      <c r="DD28" s="75"/>
      <c r="DE28" s="71">
        <f>DA28+DB28+DC28+DD28</f>
        <v>0</v>
      </c>
      <c r="DF28" s="75"/>
      <c r="DG28" s="51" t="s">
        <v>133</v>
      </c>
      <c r="DH28" s="56"/>
      <c r="DI28" s="15"/>
      <c r="DJ28" s="15"/>
      <c r="DL28" s="32">
        <v>5500</v>
      </c>
      <c r="DM28" s="32">
        <v>7000</v>
      </c>
      <c r="DN28" s="32">
        <v>7500</v>
      </c>
      <c r="DO28" s="32"/>
      <c r="DP28" s="32"/>
      <c r="DQ28" s="32"/>
      <c r="DR28" s="32"/>
      <c r="DS28" s="32"/>
      <c r="DT28" s="32"/>
      <c r="DU28" s="32">
        <f t="shared" si="33"/>
        <v>20000</v>
      </c>
      <c r="DW28" s="35">
        <f>DX28+DY28+DZ28+EA28+EC28</f>
        <v>20000</v>
      </c>
      <c r="DX28" s="35">
        <f>DU28*0.85</f>
        <v>17000</v>
      </c>
      <c r="DY28" s="35">
        <f>DU28*0.1</f>
        <v>2000</v>
      </c>
      <c r="DZ28" s="35"/>
      <c r="EA28" s="35">
        <f>DU28*0.05</f>
        <v>1000</v>
      </c>
      <c r="EB28" s="35">
        <f>SUM(DX28:EA28)</f>
        <v>20000</v>
      </c>
      <c r="EC28" s="35"/>
    </row>
    <row r="29" spans="1:133" ht="15" customHeight="1" x14ac:dyDescent="0.25">
      <c r="A29" s="1180" t="s">
        <v>867</v>
      </c>
      <c r="B29" s="1181"/>
      <c r="C29" s="1181"/>
      <c r="D29" s="1181"/>
      <c r="E29" s="1181"/>
      <c r="F29" s="1181"/>
      <c r="G29" s="1181"/>
      <c r="H29" s="1181"/>
      <c r="I29" s="1181"/>
      <c r="J29" s="1181"/>
      <c r="K29" s="1181"/>
      <c r="L29" s="1181"/>
      <c r="M29" s="1182"/>
      <c r="N29" s="47"/>
      <c r="O29" s="1171" t="s">
        <v>867</v>
      </c>
      <c r="P29" s="1172"/>
      <c r="Q29" s="1172"/>
      <c r="R29" s="1172"/>
      <c r="S29" s="1172"/>
      <c r="T29" s="1172"/>
      <c r="U29" s="1172"/>
      <c r="V29" s="1172"/>
      <c r="W29" s="1172"/>
      <c r="X29" s="1173"/>
      <c r="Y29" s="47"/>
      <c r="Z29" s="1137" t="s">
        <v>867</v>
      </c>
      <c r="AA29" s="1138"/>
      <c r="AB29" s="1138"/>
      <c r="AC29" s="1138"/>
      <c r="AD29" s="1138"/>
      <c r="AE29" s="1138"/>
      <c r="AF29" s="1138"/>
      <c r="AG29" s="1138"/>
      <c r="AH29" s="1138"/>
      <c r="AI29" s="1139"/>
      <c r="AJ29" s="47"/>
      <c r="AK29" s="1137" t="s">
        <v>867</v>
      </c>
      <c r="AL29" s="1138"/>
      <c r="AM29" s="1138"/>
      <c r="AN29" s="1138"/>
      <c r="AO29" s="1138"/>
      <c r="AP29" s="1138"/>
      <c r="AQ29" s="1138"/>
      <c r="AR29" s="1138"/>
      <c r="AS29" s="1138"/>
      <c r="AT29" s="1139"/>
      <c r="AU29" s="47"/>
      <c r="AV29" s="1137" t="s">
        <v>867</v>
      </c>
      <c r="AW29" s="1138"/>
      <c r="AX29" s="1138"/>
      <c r="AY29" s="1138"/>
      <c r="AZ29" s="1138"/>
      <c r="BA29" s="1138"/>
      <c r="BB29" s="1138"/>
      <c r="BC29" s="1138"/>
      <c r="BD29" s="1138"/>
      <c r="BE29" s="1139"/>
      <c r="BF29" s="47"/>
      <c r="BG29" s="1137" t="s">
        <v>867</v>
      </c>
      <c r="BH29" s="1138"/>
      <c r="BI29" s="1138"/>
      <c r="BJ29" s="1138"/>
      <c r="BK29" s="1138"/>
      <c r="BL29" s="1138"/>
      <c r="BM29" s="1138"/>
      <c r="BN29" s="1138"/>
      <c r="BO29" s="1138"/>
      <c r="BP29" s="1139"/>
      <c r="BQ29" s="47"/>
      <c r="BR29" s="1137" t="s">
        <v>867</v>
      </c>
      <c r="BS29" s="1138"/>
      <c r="BT29" s="1138"/>
      <c r="BU29" s="1138"/>
      <c r="BV29" s="1138"/>
      <c r="BW29" s="1138"/>
      <c r="BX29" s="1138"/>
      <c r="BY29" s="1138"/>
      <c r="BZ29" s="1138"/>
      <c r="CA29" s="1139"/>
      <c r="CB29" s="47"/>
      <c r="CC29" s="1137" t="s">
        <v>867</v>
      </c>
      <c r="CD29" s="1138"/>
      <c r="CE29" s="1138"/>
      <c r="CF29" s="1138"/>
      <c r="CG29" s="1138"/>
      <c r="CH29" s="1138"/>
      <c r="CI29" s="1138"/>
      <c r="CJ29" s="1138"/>
      <c r="CK29" s="1138"/>
      <c r="CL29" s="1139"/>
      <c r="CM29" s="47"/>
      <c r="CN29" s="1137" t="s">
        <v>867</v>
      </c>
      <c r="CO29" s="1138"/>
      <c r="CP29" s="1138"/>
      <c r="CQ29" s="1138"/>
      <c r="CR29" s="1138"/>
      <c r="CS29" s="1138"/>
      <c r="CT29" s="1138"/>
      <c r="CU29" s="1138"/>
      <c r="CV29" s="1138"/>
      <c r="CW29" s="1139"/>
      <c r="CX29" s="47"/>
      <c r="CY29" s="1137" t="s">
        <v>867</v>
      </c>
      <c r="CZ29" s="1138"/>
      <c r="DA29" s="1138"/>
      <c r="DB29" s="1138"/>
      <c r="DC29" s="1138"/>
      <c r="DD29" s="1138"/>
      <c r="DE29" s="1138"/>
      <c r="DF29" s="1138"/>
      <c r="DG29" s="1138"/>
      <c r="DH29" s="1139"/>
      <c r="DI29" s="47"/>
      <c r="DJ29" s="47"/>
      <c r="DL29" s="34"/>
      <c r="DM29" s="34"/>
      <c r="DN29" s="34"/>
      <c r="DO29" s="34"/>
      <c r="DP29" s="34"/>
      <c r="DQ29" s="34"/>
      <c r="DR29" s="34"/>
      <c r="DS29" s="34"/>
      <c r="DT29" s="34"/>
      <c r="DU29" s="32">
        <f t="shared" si="33"/>
        <v>0</v>
      </c>
    </row>
    <row r="30" spans="1:133" ht="320.25" customHeight="1" x14ac:dyDescent="0.25">
      <c r="A30" s="50" t="s">
        <v>538</v>
      </c>
      <c r="B30" s="613" t="s">
        <v>511</v>
      </c>
      <c r="C30" s="184">
        <f t="shared" ref="C30:J31" si="55">O30+Z30+AK30+AV30+BG30+BR30+CC30+CN30+CY30</f>
        <v>2500000</v>
      </c>
      <c r="D30" s="71">
        <f t="shared" si="55"/>
        <v>0</v>
      </c>
      <c r="E30" s="71">
        <f t="shared" si="55"/>
        <v>0</v>
      </c>
      <c r="F30" s="71">
        <f t="shared" si="55"/>
        <v>0</v>
      </c>
      <c r="G30" s="71">
        <f t="shared" si="55"/>
        <v>0</v>
      </c>
      <c r="H30" s="71">
        <f t="shared" si="55"/>
        <v>0</v>
      </c>
      <c r="I30" s="71">
        <f t="shared" si="55"/>
        <v>0</v>
      </c>
      <c r="J30" s="71">
        <f t="shared" si="55"/>
        <v>0</v>
      </c>
      <c r="K30" s="51" t="s">
        <v>135</v>
      </c>
      <c r="L30" s="202">
        <v>1</v>
      </c>
      <c r="M30" s="58">
        <f t="shared" ref="M30:M43" si="56">X30++AI30+AT30+BE30+BP30++CA30+CL30+CW30+DH30</f>
        <v>0</v>
      </c>
      <c r="N30" s="15"/>
      <c r="O30" s="678">
        <v>0</v>
      </c>
      <c r="P30" s="679">
        <f>U30+V30</f>
        <v>0</v>
      </c>
      <c r="Q30" s="681"/>
      <c r="R30" s="681"/>
      <c r="S30" s="681"/>
      <c r="T30" s="681"/>
      <c r="U30" s="679">
        <f>Q30+R30+S30+T30</f>
        <v>0</v>
      </c>
      <c r="V30" s="681"/>
      <c r="W30" s="525" t="s">
        <v>135</v>
      </c>
      <c r="X30" s="672"/>
      <c r="Y30" s="15"/>
      <c r="Z30" s="97">
        <v>500000</v>
      </c>
      <c r="AA30" s="71">
        <f>AF30+AG30</f>
        <v>0</v>
      </c>
      <c r="AB30" s="199"/>
      <c r="AC30" s="199"/>
      <c r="AD30" s="199"/>
      <c r="AE30" s="199"/>
      <c r="AF30" s="71">
        <f>AB30+AC30+AD30+AE30</f>
        <v>0</v>
      </c>
      <c r="AG30" s="199"/>
      <c r="AH30" s="51" t="s">
        <v>135</v>
      </c>
      <c r="AI30" s="190"/>
      <c r="AJ30" s="15"/>
      <c r="AK30" s="97">
        <v>1000000</v>
      </c>
      <c r="AL30" s="71">
        <f>AQ30+AR30</f>
        <v>0</v>
      </c>
      <c r="AM30" s="75"/>
      <c r="AN30" s="75"/>
      <c r="AO30" s="75"/>
      <c r="AP30" s="75"/>
      <c r="AQ30" s="71">
        <f>AM30+AN30+AO30+AP30</f>
        <v>0</v>
      </c>
      <c r="AR30" s="75"/>
      <c r="AS30" s="51" t="s">
        <v>135</v>
      </c>
      <c r="AT30" s="56"/>
      <c r="AU30" s="15"/>
      <c r="AV30" s="97">
        <v>1000000</v>
      </c>
      <c r="AW30" s="71">
        <f>BB30+BC30</f>
        <v>0</v>
      </c>
      <c r="AX30" s="75"/>
      <c r="AY30" s="75"/>
      <c r="AZ30" s="75"/>
      <c r="BA30" s="75"/>
      <c r="BB30" s="71">
        <f>AX30+AY30+AZ30+BA30</f>
        <v>0</v>
      </c>
      <c r="BC30" s="75"/>
      <c r="BD30" s="51" t="s">
        <v>135</v>
      </c>
      <c r="BE30" s="56"/>
      <c r="BF30" s="15"/>
      <c r="BG30" s="97"/>
      <c r="BH30" s="71">
        <f>BM30+BN30</f>
        <v>0</v>
      </c>
      <c r="BI30" s="75"/>
      <c r="BJ30" s="75"/>
      <c r="BK30" s="75"/>
      <c r="BL30" s="75"/>
      <c r="BM30" s="71">
        <f>BI30+BJ30+BK30+BL30</f>
        <v>0</v>
      </c>
      <c r="BN30" s="75"/>
      <c r="BO30" s="51" t="s">
        <v>135</v>
      </c>
      <c r="BP30" s="56"/>
      <c r="BQ30" s="15"/>
      <c r="BR30" s="97"/>
      <c r="BS30" s="71">
        <f>BX30+BY30</f>
        <v>0</v>
      </c>
      <c r="BT30" s="75"/>
      <c r="BU30" s="75"/>
      <c r="BV30" s="75"/>
      <c r="BW30" s="75"/>
      <c r="BX30" s="71">
        <f>BT30+BU30+BV30+BW30</f>
        <v>0</v>
      </c>
      <c r="BY30" s="75"/>
      <c r="BZ30" s="51" t="s">
        <v>135</v>
      </c>
      <c r="CA30" s="56"/>
      <c r="CB30" s="15"/>
      <c r="CC30" s="97"/>
      <c r="CD30" s="71">
        <f>CI30+CJ30</f>
        <v>0</v>
      </c>
      <c r="CE30" s="75"/>
      <c r="CF30" s="75"/>
      <c r="CG30" s="75"/>
      <c r="CH30" s="75"/>
      <c r="CI30" s="71">
        <f>CE30+CF30+CG30+CH30</f>
        <v>0</v>
      </c>
      <c r="CJ30" s="75"/>
      <c r="CK30" s="51" t="s">
        <v>135</v>
      </c>
      <c r="CL30" s="56"/>
      <c r="CM30" s="15"/>
      <c r="CN30" s="97"/>
      <c r="CO30" s="71">
        <f>CT30+CU30</f>
        <v>0</v>
      </c>
      <c r="CP30" s="75"/>
      <c r="CQ30" s="75"/>
      <c r="CR30" s="75"/>
      <c r="CS30" s="75"/>
      <c r="CT30" s="71">
        <f>CP30+CQ30+CR30+CS30</f>
        <v>0</v>
      </c>
      <c r="CU30" s="75"/>
      <c r="CV30" s="51" t="s">
        <v>135</v>
      </c>
      <c r="CW30" s="56"/>
      <c r="CX30" s="15"/>
      <c r="CY30" s="97"/>
      <c r="CZ30" s="71">
        <f>DE30+DF30</f>
        <v>0</v>
      </c>
      <c r="DA30" s="75"/>
      <c r="DB30" s="75"/>
      <c r="DC30" s="75"/>
      <c r="DD30" s="75"/>
      <c r="DE30" s="71">
        <f>DA30+DB30+DC30+DD30</f>
        <v>0</v>
      </c>
      <c r="DF30" s="75"/>
      <c r="DG30" s="51" t="s">
        <v>135</v>
      </c>
      <c r="DH30" s="56"/>
      <c r="DI30" s="15"/>
      <c r="DJ30" s="15"/>
      <c r="DL30" s="32"/>
      <c r="DM30" s="32">
        <v>500000</v>
      </c>
      <c r="DN30" s="32">
        <v>1000000</v>
      </c>
      <c r="DO30" s="32">
        <v>1000000</v>
      </c>
      <c r="DP30" s="32"/>
      <c r="DQ30" s="32"/>
      <c r="DR30" s="32"/>
      <c r="DS30" s="32"/>
      <c r="DT30" s="32"/>
      <c r="DU30" s="32">
        <f t="shared" si="33"/>
        <v>2500000</v>
      </c>
      <c r="DW30" s="35">
        <f>DX30+DY30+DZ30+EA30+EC30</f>
        <v>2500000</v>
      </c>
      <c r="DX30" s="35">
        <f>DU30*0.85</f>
        <v>2125000</v>
      </c>
      <c r="DY30" s="35">
        <f>DU30*0.1</f>
        <v>250000</v>
      </c>
      <c r="DZ30" s="35"/>
      <c r="EA30" s="35">
        <f>DU30*0.05</f>
        <v>125000</v>
      </c>
      <c r="EB30" s="35">
        <f>SUM(DX30:EA30)</f>
        <v>2500000</v>
      </c>
      <c r="EC30" s="35"/>
    </row>
    <row r="31" spans="1:133" ht="54.75" customHeight="1" x14ac:dyDescent="0.25">
      <c r="A31" s="1174" t="s">
        <v>539</v>
      </c>
      <c r="B31" s="1186" t="s">
        <v>508</v>
      </c>
      <c r="C31" s="1183">
        <f t="shared" si="55"/>
        <v>400000</v>
      </c>
      <c r="D31" s="1114">
        <f t="shared" si="55"/>
        <v>0</v>
      </c>
      <c r="E31" s="1114">
        <f t="shared" si="55"/>
        <v>0</v>
      </c>
      <c r="F31" s="1114">
        <f t="shared" si="55"/>
        <v>0</v>
      </c>
      <c r="G31" s="1114">
        <f t="shared" si="55"/>
        <v>0</v>
      </c>
      <c r="H31" s="1114">
        <f t="shared" si="55"/>
        <v>0</v>
      </c>
      <c r="I31" s="1114">
        <f t="shared" si="55"/>
        <v>0</v>
      </c>
      <c r="J31" s="1114">
        <f t="shared" si="55"/>
        <v>0</v>
      </c>
      <c r="K31" s="51" t="s">
        <v>133</v>
      </c>
      <c r="L31" s="202">
        <v>1</v>
      </c>
      <c r="M31" s="58">
        <f t="shared" si="56"/>
        <v>1</v>
      </c>
      <c r="N31" s="15"/>
      <c r="O31" s="1154">
        <v>10000</v>
      </c>
      <c r="P31" s="1157">
        <f>U31+V31</f>
        <v>0</v>
      </c>
      <c r="Q31" s="1177"/>
      <c r="R31" s="1177"/>
      <c r="S31" s="1177"/>
      <c r="T31" s="1177"/>
      <c r="U31" s="1157">
        <f>Q31+R31+S31+T31</f>
        <v>0</v>
      </c>
      <c r="V31" s="1177"/>
      <c r="W31" s="525" t="s">
        <v>133</v>
      </c>
      <c r="X31" s="672">
        <v>1</v>
      </c>
      <c r="Y31" s="15"/>
      <c r="Z31" s="1113">
        <v>390000</v>
      </c>
      <c r="AA31" s="1114">
        <f>AF31+AG31</f>
        <v>0</v>
      </c>
      <c r="AB31" s="1133"/>
      <c r="AC31" s="1133"/>
      <c r="AD31" s="1133"/>
      <c r="AE31" s="1133"/>
      <c r="AF31" s="1114">
        <f>AB31+AC31+AD31+AE31</f>
        <v>0</v>
      </c>
      <c r="AG31" s="1133"/>
      <c r="AH31" s="51" t="s">
        <v>133</v>
      </c>
      <c r="AI31" s="190"/>
      <c r="AJ31" s="15"/>
      <c r="AK31" s="1113">
        <v>0</v>
      </c>
      <c r="AL31" s="1114">
        <f>AQ31+AR31</f>
        <v>0</v>
      </c>
      <c r="AM31" s="1140"/>
      <c r="AN31" s="1140"/>
      <c r="AO31" s="1140"/>
      <c r="AP31" s="1140"/>
      <c r="AQ31" s="1114">
        <f>AM31+AN31+AO31+AP31</f>
        <v>0</v>
      </c>
      <c r="AR31" s="1140"/>
      <c r="AS31" s="51" t="s">
        <v>133</v>
      </c>
      <c r="AT31" s="56"/>
      <c r="AU31" s="15"/>
      <c r="AV31" s="1113">
        <v>0</v>
      </c>
      <c r="AW31" s="1114">
        <f>BB31+BC31</f>
        <v>0</v>
      </c>
      <c r="AX31" s="1140"/>
      <c r="AY31" s="1140"/>
      <c r="AZ31" s="1140"/>
      <c r="BA31" s="1140"/>
      <c r="BB31" s="1114">
        <f>AX31+AY31+AZ31+BA31</f>
        <v>0</v>
      </c>
      <c r="BC31" s="1140"/>
      <c r="BD31" s="51" t="s">
        <v>133</v>
      </c>
      <c r="BE31" s="56"/>
      <c r="BF31" s="15"/>
      <c r="BG31" s="1113"/>
      <c r="BH31" s="1114">
        <f>BM31+BN31</f>
        <v>0</v>
      </c>
      <c r="BI31" s="1140"/>
      <c r="BJ31" s="1140"/>
      <c r="BK31" s="1140"/>
      <c r="BL31" s="1140"/>
      <c r="BM31" s="1114">
        <f>BI31+BJ31+BK31+BL31</f>
        <v>0</v>
      </c>
      <c r="BN31" s="1140"/>
      <c r="BO31" s="51" t="s">
        <v>133</v>
      </c>
      <c r="BP31" s="56"/>
      <c r="BQ31" s="15"/>
      <c r="BR31" s="1113"/>
      <c r="BS31" s="1114">
        <f>BX31+BY31</f>
        <v>0</v>
      </c>
      <c r="BT31" s="1140"/>
      <c r="BU31" s="1140"/>
      <c r="BV31" s="1140"/>
      <c r="BW31" s="1140"/>
      <c r="BX31" s="1114">
        <f>BT31+BU31+BV31+BW31</f>
        <v>0</v>
      </c>
      <c r="BY31" s="1140"/>
      <c r="BZ31" s="51" t="s">
        <v>133</v>
      </c>
      <c r="CA31" s="56"/>
      <c r="CB31" s="15"/>
      <c r="CC31" s="1113"/>
      <c r="CD31" s="1114">
        <f>CI31+CJ31</f>
        <v>0</v>
      </c>
      <c r="CE31" s="1140"/>
      <c r="CF31" s="1140"/>
      <c r="CG31" s="1140"/>
      <c r="CH31" s="1140"/>
      <c r="CI31" s="1114">
        <f>CE31+CF31+CG31+CH31</f>
        <v>0</v>
      </c>
      <c r="CJ31" s="1140"/>
      <c r="CK31" s="51" t="s">
        <v>133</v>
      </c>
      <c r="CL31" s="56"/>
      <c r="CM31" s="15"/>
      <c r="CN31" s="1113"/>
      <c r="CO31" s="1114">
        <f>CT31+CU31</f>
        <v>0</v>
      </c>
      <c r="CP31" s="1140"/>
      <c r="CQ31" s="1140"/>
      <c r="CR31" s="1140"/>
      <c r="CS31" s="1140"/>
      <c r="CT31" s="1114">
        <f>CP31+CQ31+CR31+CS31</f>
        <v>0</v>
      </c>
      <c r="CU31" s="1140"/>
      <c r="CV31" s="51" t="s">
        <v>133</v>
      </c>
      <c r="CW31" s="56"/>
      <c r="CX31" s="15"/>
      <c r="CY31" s="1113"/>
      <c r="CZ31" s="1114">
        <f>DE31+DF31</f>
        <v>0</v>
      </c>
      <c r="DA31" s="1140"/>
      <c r="DB31" s="1140"/>
      <c r="DC31" s="1140"/>
      <c r="DD31" s="1140"/>
      <c r="DE31" s="1114">
        <f>DA31+DB31+DC31+DD31</f>
        <v>0</v>
      </c>
      <c r="DF31" s="1140"/>
      <c r="DG31" s="51" t="s">
        <v>133</v>
      </c>
      <c r="DH31" s="56"/>
      <c r="DI31" s="15"/>
      <c r="DJ31" s="15"/>
      <c r="DL31" s="32">
        <v>10000</v>
      </c>
      <c r="DM31" s="32">
        <v>390000</v>
      </c>
      <c r="DN31" s="32"/>
      <c r="DO31" s="32"/>
      <c r="DP31" s="32"/>
      <c r="DQ31" s="32"/>
      <c r="DR31" s="32"/>
      <c r="DS31" s="32"/>
      <c r="DT31" s="32"/>
      <c r="DU31" s="32">
        <f t="shared" si="33"/>
        <v>400000</v>
      </c>
      <c r="DW31" s="35">
        <f>DX31+DY31+DZ31+EA31+EC31</f>
        <v>400000</v>
      </c>
      <c r="DX31" s="35">
        <f>DU31*0.85</f>
        <v>340000</v>
      </c>
      <c r="DY31" s="35">
        <f>DU31*0.1</f>
        <v>40000</v>
      </c>
      <c r="DZ31" s="35"/>
      <c r="EA31" s="35">
        <f>DU31*0.05</f>
        <v>20000</v>
      </c>
      <c r="EB31" s="35">
        <f>SUM(DX31:EA31)</f>
        <v>400000</v>
      </c>
      <c r="EC31" s="35"/>
    </row>
    <row r="32" spans="1:133" ht="72.75" customHeight="1" x14ac:dyDescent="0.25">
      <c r="A32" s="1174"/>
      <c r="B32" s="1186"/>
      <c r="C32" s="1184"/>
      <c r="D32" s="1175"/>
      <c r="E32" s="1175"/>
      <c r="F32" s="1175"/>
      <c r="G32" s="1175"/>
      <c r="H32" s="1175"/>
      <c r="I32" s="1175"/>
      <c r="J32" s="1175"/>
      <c r="K32" s="51" t="s">
        <v>664</v>
      </c>
      <c r="L32" s="202" t="s">
        <v>159</v>
      </c>
      <c r="M32" s="58">
        <f t="shared" si="56"/>
        <v>0</v>
      </c>
      <c r="N32" s="15"/>
      <c r="O32" s="1154"/>
      <c r="P32" s="1159"/>
      <c r="Q32" s="1178"/>
      <c r="R32" s="1178"/>
      <c r="S32" s="1178"/>
      <c r="T32" s="1178"/>
      <c r="U32" s="1159"/>
      <c r="V32" s="1178"/>
      <c r="W32" s="525" t="s">
        <v>664</v>
      </c>
      <c r="X32" s="672"/>
      <c r="Y32" s="15"/>
      <c r="Z32" s="1113"/>
      <c r="AA32" s="1115"/>
      <c r="AB32" s="1134"/>
      <c r="AC32" s="1134"/>
      <c r="AD32" s="1134"/>
      <c r="AE32" s="1134"/>
      <c r="AF32" s="1115"/>
      <c r="AG32" s="1134"/>
      <c r="AH32" s="51" t="s">
        <v>664</v>
      </c>
      <c r="AI32" s="190"/>
      <c r="AJ32" s="15"/>
      <c r="AK32" s="1113"/>
      <c r="AL32" s="1115"/>
      <c r="AM32" s="1141"/>
      <c r="AN32" s="1141"/>
      <c r="AO32" s="1141"/>
      <c r="AP32" s="1141"/>
      <c r="AQ32" s="1115"/>
      <c r="AR32" s="1141"/>
      <c r="AS32" s="51" t="s">
        <v>664</v>
      </c>
      <c r="AT32" s="56"/>
      <c r="AU32" s="15"/>
      <c r="AV32" s="1113"/>
      <c r="AW32" s="1115"/>
      <c r="AX32" s="1141"/>
      <c r="AY32" s="1141"/>
      <c r="AZ32" s="1141"/>
      <c r="BA32" s="1141"/>
      <c r="BB32" s="1115"/>
      <c r="BC32" s="1141"/>
      <c r="BD32" s="51" t="s">
        <v>664</v>
      </c>
      <c r="BE32" s="56"/>
      <c r="BF32" s="15"/>
      <c r="BG32" s="1113"/>
      <c r="BH32" s="1115"/>
      <c r="BI32" s="1141"/>
      <c r="BJ32" s="1141"/>
      <c r="BK32" s="1141"/>
      <c r="BL32" s="1141"/>
      <c r="BM32" s="1115"/>
      <c r="BN32" s="1141"/>
      <c r="BO32" s="51" t="s">
        <v>664</v>
      </c>
      <c r="BP32" s="56"/>
      <c r="BQ32" s="15"/>
      <c r="BR32" s="1113"/>
      <c r="BS32" s="1115"/>
      <c r="BT32" s="1141"/>
      <c r="BU32" s="1141"/>
      <c r="BV32" s="1141"/>
      <c r="BW32" s="1141"/>
      <c r="BX32" s="1115"/>
      <c r="BY32" s="1141"/>
      <c r="BZ32" s="51" t="s">
        <v>664</v>
      </c>
      <c r="CA32" s="56"/>
      <c r="CB32" s="15"/>
      <c r="CC32" s="1113"/>
      <c r="CD32" s="1115"/>
      <c r="CE32" s="1141"/>
      <c r="CF32" s="1141"/>
      <c r="CG32" s="1141"/>
      <c r="CH32" s="1141"/>
      <c r="CI32" s="1115"/>
      <c r="CJ32" s="1141"/>
      <c r="CK32" s="51" t="s">
        <v>664</v>
      </c>
      <c r="CL32" s="56"/>
      <c r="CM32" s="15"/>
      <c r="CN32" s="1113"/>
      <c r="CO32" s="1115"/>
      <c r="CP32" s="1141"/>
      <c r="CQ32" s="1141"/>
      <c r="CR32" s="1141"/>
      <c r="CS32" s="1141"/>
      <c r="CT32" s="1115"/>
      <c r="CU32" s="1141"/>
      <c r="CV32" s="51" t="s">
        <v>664</v>
      </c>
      <c r="CW32" s="56"/>
      <c r="CX32" s="15"/>
      <c r="CY32" s="1113"/>
      <c r="CZ32" s="1115"/>
      <c r="DA32" s="1141"/>
      <c r="DB32" s="1141"/>
      <c r="DC32" s="1141"/>
      <c r="DD32" s="1141"/>
      <c r="DE32" s="1115"/>
      <c r="DF32" s="1141"/>
      <c r="DG32" s="51" t="s">
        <v>664</v>
      </c>
      <c r="DH32" s="56"/>
      <c r="DI32" s="15"/>
      <c r="DJ32" s="15"/>
      <c r="DL32" s="32"/>
      <c r="DM32" s="32"/>
      <c r="DN32" s="32"/>
      <c r="DO32" s="32"/>
      <c r="DP32" s="32"/>
      <c r="DQ32" s="32"/>
      <c r="DR32" s="32"/>
      <c r="DS32" s="32"/>
      <c r="DT32" s="32"/>
      <c r="DU32" s="32">
        <f>SUM(DL32:DT32)</f>
        <v>0</v>
      </c>
    </row>
    <row r="33" spans="1:141" ht="108" customHeight="1" x14ac:dyDescent="0.25">
      <c r="A33" s="1174" t="s">
        <v>540</v>
      </c>
      <c r="B33" s="1186" t="s">
        <v>508</v>
      </c>
      <c r="C33" s="1183">
        <f t="shared" ref="C33:J33" si="57">O33+Z33+AK33+AV33+BG33+BR33+CC33+CN33+CY33</f>
        <v>1000000</v>
      </c>
      <c r="D33" s="1114">
        <f t="shared" si="57"/>
        <v>0</v>
      </c>
      <c r="E33" s="1114">
        <f t="shared" si="57"/>
        <v>0</v>
      </c>
      <c r="F33" s="1114">
        <f t="shared" si="57"/>
        <v>0</v>
      </c>
      <c r="G33" s="1114">
        <f t="shared" si="57"/>
        <v>0</v>
      </c>
      <c r="H33" s="1114">
        <f t="shared" si="57"/>
        <v>0</v>
      </c>
      <c r="I33" s="1114">
        <f t="shared" si="57"/>
        <v>0</v>
      </c>
      <c r="J33" s="1114">
        <f t="shared" si="57"/>
        <v>0</v>
      </c>
      <c r="K33" s="51" t="s">
        <v>133</v>
      </c>
      <c r="L33" s="202">
        <v>1</v>
      </c>
      <c r="M33" s="58">
        <f t="shared" si="56"/>
        <v>0</v>
      </c>
      <c r="N33" s="15"/>
      <c r="O33" s="1154">
        <v>50000</v>
      </c>
      <c r="P33" s="1157">
        <f>U33+V33</f>
        <v>0</v>
      </c>
      <c r="Q33" s="1155"/>
      <c r="R33" s="1155"/>
      <c r="S33" s="1155"/>
      <c r="T33" s="1155"/>
      <c r="U33" s="1157">
        <f>Q33+R33+S33+T33</f>
        <v>0</v>
      </c>
      <c r="V33" s="1155"/>
      <c r="W33" s="525" t="s">
        <v>133</v>
      </c>
      <c r="X33" s="672"/>
      <c r="Y33" s="15"/>
      <c r="Z33" s="1113">
        <v>450000</v>
      </c>
      <c r="AA33" s="1114">
        <f>AF33+AG33</f>
        <v>0</v>
      </c>
      <c r="AB33" s="1131"/>
      <c r="AC33" s="1131"/>
      <c r="AD33" s="1131"/>
      <c r="AE33" s="1131"/>
      <c r="AF33" s="1114">
        <f>AB33+AC33+AD33+AE33</f>
        <v>0</v>
      </c>
      <c r="AG33" s="1131"/>
      <c r="AH33" s="51" t="s">
        <v>133</v>
      </c>
      <c r="AI33" s="190"/>
      <c r="AJ33" s="15"/>
      <c r="AK33" s="1113">
        <v>500000</v>
      </c>
      <c r="AL33" s="1114">
        <f>AQ33+AR33</f>
        <v>0</v>
      </c>
      <c r="AM33" s="1116"/>
      <c r="AN33" s="1116"/>
      <c r="AO33" s="1116"/>
      <c r="AP33" s="1116"/>
      <c r="AQ33" s="1114">
        <f>AM33+AN33+AO33+AP33</f>
        <v>0</v>
      </c>
      <c r="AR33" s="1116"/>
      <c r="AS33" s="51" t="s">
        <v>133</v>
      </c>
      <c r="AT33" s="56"/>
      <c r="AU33" s="15"/>
      <c r="AV33" s="1113">
        <v>0</v>
      </c>
      <c r="AW33" s="1114">
        <f>BB33+BC33</f>
        <v>0</v>
      </c>
      <c r="AX33" s="1116"/>
      <c r="AY33" s="1116"/>
      <c r="AZ33" s="1116"/>
      <c r="BA33" s="1116"/>
      <c r="BB33" s="1114">
        <f>AX33+AY33+AZ33+BA33</f>
        <v>0</v>
      </c>
      <c r="BC33" s="1116"/>
      <c r="BD33" s="51" t="s">
        <v>133</v>
      </c>
      <c r="BE33" s="56"/>
      <c r="BF33" s="15"/>
      <c r="BG33" s="1113"/>
      <c r="BH33" s="1114">
        <f>BM33+BN33</f>
        <v>0</v>
      </c>
      <c r="BI33" s="1116"/>
      <c r="BJ33" s="1116"/>
      <c r="BK33" s="1116"/>
      <c r="BL33" s="1116"/>
      <c r="BM33" s="1114">
        <f>BI33+BJ33+BK33+BL33</f>
        <v>0</v>
      </c>
      <c r="BN33" s="1116"/>
      <c r="BO33" s="51" t="s">
        <v>133</v>
      </c>
      <c r="BP33" s="56"/>
      <c r="BQ33" s="15"/>
      <c r="BR33" s="1113"/>
      <c r="BS33" s="1114">
        <f>BX33+BY33</f>
        <v>0</v>
      </c>
      <c r="BT33" s="1116"/>
      <c r="BU33" s="1116"/>
      <c r="BV33" s="1116"/>
      <c r="BW33" s="1116"/>
      <c r="BX33" s="1114">
        <f>BT33+BU33+BV33+BW33</f>
        <v>0</v>
      </c>
      <c r="BY33" s="1116"/>
      <c r="BZ33" s="51" t="s">
        <v>133</v>
      </c>
      <c r="CA33" s="56"/>
      <c r="CB33" s="15"/>
      <c r="CC33" s="1113"/>
      <c r="CD33" s="1114">
        <f>CI33+CJ33</f>
        <v>0</v>
      </c>
      <c r="CE33" s="1116"/>
      <c r="CF33" s="1116"/>
      <c r="CG33" s="1116"/>
      <c r="CH33" s="1116"/>
      <c r="CI33" s="1114">
        <f>CE33+CF33+CG33+CH33</f>
        <v>0</v>
      </c>
      <c r="CJ33" s="1116"/>
      <c r="CK33" s="51" t="s">
        <v>133</v>
      </c>
      <c r="CL33" s="56"/>
      <c r="CM33" s="15"/>
      <c r="CN33" s="1113"/>
      <c r="CO33" s="1114">
        <f>CT33+CU33</f>
        <v>0</v>
      </c>
      <c r="CP33" s="1116"/>
      <c r="CQ33" s="1116"/>
      <c r="CR33" s="1116"/>
      <c r="CS33" s="1116"/>
      <c r="CT33" s="1114">
        <f>CP33+CQ33+CR33+CS33</f>
        <v>0</v>
      </c>
      <c r="CU33" s="1116"/>
      <c r="CV33" s="51" t="s">
        <v>133</v>
      </c>
      <c r="CW33" s="56"/>
      <c r="CX33" s="15"/>
      <c r="CY33" s="1113"/>
      <c r="CZ33" s="1114">
        <f>DE33+DF33</f>
        <v>0</v>
      </c>
      <c r="DA33" s="1116"/>
      <c r="DB33" s="1116"/>
      <c r="DC33" s="1116"/>
      <c r="DD33" s="1116"/>
      <c r="DE33" s="1114">
        <f>DA33+DB33+DC33+DD33</f>
        <v>0</v>
      </c>
      <c r="DF33" s="1116"/>
      <c r="DG33" s="51" t="s">
        <v>133</v>
      </c>
      <c r="DH33" s="56"/>
      <c r="DI33" s="15"/>
      <c r="DJ33" s="15"/>
      <c r="DL33" s="32">
        <v>50000</v>
      </c>
      <c r="DM33" s="32">
        <v>450000</v>
      </c>
      <c r="DN33" s="32">
        <v>500000</v>
      </c>
      <c r="DO33" s="32"/>
      <c r="DP33" s="32"/>
      <c r="DQ33" s="32"/>
      <c r="DR33" s="32"/>
      <c r="DS33" s="32"/>
      <c r="DT33" s="32"/>
      <c r="DU33" s="32">
        <f t="shared" si="33"/>
        <v>1000000</v>
      </c>
      <c r="DW33" s="35">
        <f>DX33+DY33+DZ33+EA33+EC33</f>
        <v>1000000</v>
      </c>
      <c r="DX33" s="35">
        <f>DU33*0.85</f>
        <v>850000</v>
      </c>
      <c r="DY33" s="35">
        <f>DU33*0.1</f>
        <v>100000</v>
      </c>
      <c r="DZ33" s="35"/>
      <c r="EA33" s="35">
        <f>DU33*0.05</f>
        <v>50000</v>
      </c>
      <c r="EB33" s="35">
        <f>SUM(DX33:EA33)</f>
        <v>1000000</v>
      </c>
      <c r="EC33" s="35"/>
    </row>
    <row r="34" spans="1:141" ht="144" customHeight="1" x14ac:dyDescent="0.25">
      <c r="A34" s="1174"/>
      <c r="B34" s="1186"/>
      <c r="C34" s="1184"/>
      <c r="D34" s="1175"/>
      <c r="E34" s="1175"/>
      <c r="F34" s="1175"/>
      <c r="G34" s="1175"/>
      <c r="H34" s="1175"/>
      <c r="I34" s="1175"/>
      <c r="J34" s="1175"/>
      <c r="K34" s="51" t="s">
        <v>664</v>
      </c>
      <c r="L34" s="202" t="s">
        <v>159</v>
      </c>
      <c r="M34" s="58">
        <f t="shared" si="56"/>
        <v>0</v>
      </c>
      <c r="N34" s="15"/>
      <c r="O34" s="1154"/>
      <c r="P34" s="1159"/>
      <c r="Q34" s="1156"/>
      <c r="R34" s="1156"/>
      <c r="S34" s="1156"/>
      <c r="T34" s="1156"/>
      <c r="U34" s="1159"/>
      <c r="V34" s="1156"/>
      <c r="W34" s="525" t="s">
        <v>664</v>
      </c>
      <c r="X34" s="672"/>
      <c r="Y34" s="15"/>
      <c r="Z34" s="1113"/>
      <c r="AA34" s="1115"/>
      <c r="AB34" s="1132"/>
      <c r="AC34" s="1132"/>
      <c r="AD34" s="1132"/>
      <c r="AE34" s="1132"/>
      <c r="AF34" s="1115"/>
      <c r="AG34" s="1132"/>
      <c r="AH34" s="51" t="s">
        <v>664</v>
      </c>
      <c r="AI34" s="190"/>
      <c r="AJ34" s="15"/>
      <c r="AK34" s="1113"/>
      <c r="AL34" s="1115"/>
      <c r="AM34" s="1117"/>
      <c r="AN34" s="1117"/>
      <c r="AO34" s="1117"/>
      <c r="AP34" s="1117"/>
      <c r="AQ34" s="1115"/>
      <c r="AR34" s="1117"/>
      <c r="AS34" s="51" t="s">
        <v>664</v>
      </c>
      <c r="AT34" s="56"/>
      <c r="AU34" s="15"/>
      <c r="AV34" s="1113"/>
      <c r="AW34" s="1115"/>
      <c r="AX34" s="1117"/>
      <c r="AY34" s="1117"/>
      <c r="AZ34" s="1117"/>
      <c r="BA34" s="1117"/>
      <c r="BB34" s="1115"/>
      <c r="BC34" s="1117"/>
      <c r="BD34" s="51" t="s">
        <v>664</v>
      </c>
      <c r="BE34" s="56"/>
      <c r="BF34" s="15"/>
      <c r="BG34" s="1113"/>
      <c r="BH34" s="1115"/>
      <c r="BI34" s="1117"/>
      <c r="BJ34" s="1117"/>
      <c r="BK34" s="1117"/>
      <c r="BL34" s="1117"/>
      <c r="BM34" s="1115"/>
      <c r="BN34" s="1117"/>
      <c r="BO34" s="51" t="s">
        <v>664</v>
      </c>
      <c r="BP34" s="56"/>
      <c r="BQ34" s="15"/>
      <c r="BR34" s="1113"/>
      <c r="BS34" s="1115"/>
      <c r="BT34" s="1117"/>
      <c r="BU34" s="1117"/>
      <c r="BV34" s="1117"/>
      <c r="BW34" s="1117"/>
      <c r="BX34" s="1115"/>
      <c r="BY34" s="1117"/>
      <c r="BZ34" s="51" t="s">
        <v>664</v>
      </c>
      <c r="CA34" s="56"/>
      <c r="CB34" s="15"/>
      <c r="CC34" s="1113"/>
      <c r="CD34" s="1115"/>
      <c r="CE34" s="1117"/>
      <c r="CF34" s="1117"/>
      <c r="CG34" s="1117"/>
      <c r="CH34" s="1117"/>
      <c r="CI34" s="1115"/>
      <c r="CJ34" s="1117"/>
      <c r="CK34" s="51" t="s">
        <v>664</v>
      </c>
      <c r="CL34" s="56"/>
      <c r="CM34" s="15"/>
      <c r="CN34" s="1113"/>
      <c r="CO34" s="1115"/>
      <c r="CP34" s="1117"/>
      <c r="CQ34" s="1117"/>
      <c r="CR34" s="1117"/>
      <c r="CS34" s="1117"/>
      <c r="CT34" s="1115"/>
      <c r="CU34" s="1117"/>
      <c r="CV34" s="51" t="s">
        <v>664</v>
      </c>
      <c r="CW34" s="56"/>
      <c r="CX34" s="15"/>
      <c r="CY34" s="1113"/>
      <c r="CZ34" s="1115"/>
      <c r="DA34" s="1117"/>
      <c r="DB34" s="1117"/>
      <c r="DC34" s="1117"/>
      <c r="DD34" s="1117"/>
      <c r="DE34" s="1115"/>
      <c r="DF34" s="1117"/>
      <c r="DG34" s="51" t="s">
        <v>664</v>
      </c>
      <c r="DH34" s="56"/>
      <c r="DI34" s="15"/>
      <c r="DJ34" s="15"/>
      <c r="DL34" s="32"/>
      <c r="DM34" s="32"/>
      <c r="DN34" s="32"/>
      <c r="DO34" s="32"/>
      <c r="DP34" s="32"/>
      <c r="DQ34" s="32"/>
      <c r="DR34" s="32"/>
      <c r="DS34" s="32"/>
      <c r="DT34" s="32"/>
      <c r="DU34" s="32">
        <f t="shared" si="33"/>
        <v>0</v>
      </c>
    </row>
    <row r="35" spans="1:141" ht="59.25" customHeight="1" x14ac:dyDescent="0.25">
      <c r="A35" s="1174" t="s">
        <v>541</v>
      </c>
      <c r="B35" s="1186" t="s">
        <v>508</v>
      </c>
      <c r="C35" s="1183">
        <f t="shared" ref="C35:J35" si="58">O35+Z35+AK35+AV35+BG35+BR35+CC35+CN35+CY35</f>
        <v>1000000</v>
      </c>
      <c r="D35" s="1114">
        <f t="shared" si="58"/>
        <v>0</v>
      </c>
      <c r="E35" s="1114">
        <f t="shared" si="58"/>
        <v>0</v>
      </c>
      <c r="F35" s="1114">
        <f t="shared" si="58"/>
        <v>0</v>
      </c>
      <c r="G35" s="1114">
        <f t="shared" si="58"/>
        <v>0</v>
      </c>
      <c r="H35" s="1114">
        <f t="shared" si="58"/>
        <v>0</v>
      </c>
      <c r="I35" s="1114">
        <f t="shared" si="58"/>
        <v>0</v>
      </c>
      <c r="J35" s="1114">
        <f t="shared" si="58"/>
        <v>0</v>
      </c>
      <c r="K35" s="51" t="s">
        <v>133</v>
      </c>
      <c r="L35" s="202">
        <v>1</v>
      </c>
      <c r="M35" s="58">
        <f t="shared" si="56"/>
        <v>0</v>
      </c>
      <c r="N35" s="15"/>
      <c r="O35" s="1154">
        <v>0</v>
      </c>
      <c r="P35" s="1157">
        <f>U35+V35</f>
        <v>0</v>
      </c>
      <c r="Q35" s="1155"/>
      <c r="R35" s="1155"/>
      <c r="S35" s="1155"/>
      <c r="T35" s="1155"/>
      <c r="U35" s="1157">
        <f>Q35+R35+S35+T35</f>
        <v>0</v>
      </c>
      <c r="V35" s="1155"/>
      <c r="W35" s="525" t="s">
        <v>133</v>
      </c>
      <c r="X35" s="672"/>
      <c r="Y35" s="15"/>
      <c r="Z35" s="1113">
        <v>100000</v>
      </c>
      <c r="AA35" s="1114">
        <f>AF35+AG35</f>
        <v>0</v>
      </c>
      <c r="AB35" s="1131"/>
      <c r="AC35" s="1131"/>
      <c r="AD35" s="1131"/>
      <c r="AE35" s="1131"/>
      <c r="AF35" s="1114">
        <f>AB35+AC35+AD35+AE35</f>
        <v>0</v>
      </c>
      <c r="AG35" s="1131"/>
      <c r="AH35" s="51" t="s">
        <v>133</v>
      </c>
      <c r="AI35" s="190"/>
      <c r="AJ35" s="15"/>
      <c r="AK35" s="1113">
        <v>300000</v>
      </c>
      <c r="AL35" s="1114">
        <f>AQ35+AR35</f>
        <v>0</v>
      </c>
      <c r="AM35" s="1116"/>
      <c r="AN35" s="1116"/>
      <c r="AO35" s="1116"/>
      <c r="AP35" s="1116"/>
      <c r="AQ35" s="1114">
        <f>AM35+AN35+AO35+AP35</f>
        <v>0</v>
      </c>
      <c r="AR35" s="1116"/>
      <c r="AS35" s="51" t="s">
        <v>133</v>
      </c>
      <c r="AT35" s="56"/>
      <c r="AU35" s="15"/>
      <c r="AV35" s="1113">
        <v>300000</v>
      </c>
      <c r="AW35" s="1114">
        <f>BB35+BC35</f>
        <v>0</v>
      </c>
      <c r="AX35" s="1116"/>
      <c r="AY35" s="1116"/>
      <c r="AZ35" s="1116"/>
      <c r="BA35" s="1116"/>
      <c r="BB35" s="1114">
        <f>AX35+AY35+AZ35+BA35</f>
        <v>0</v>
      </c>
      <c r="BC35" s="1116"/>
      <c r="BD35" s="51" t="s">
        <v>133</v>
      </c>
      <c r="BE35" s="56"/>
      <c r="BF35" s="15"/>
      <c r="BG35" s="1113">
        <v>300000</v>
      </c>
      <c r="BH35" s="1114">
        <f>BM35+BN35</f>
        <v>0</v>
      </c>
      <c r="BI35" s="1116"/>
      <c r="BJ35" s="1116"/>
      <c r="BK35" s="1116"/>
      <c r="BL35" s="1116"/>
      <c r="BM35" s="1114">
        <f>BI35+BJ35+BK35+BL35</f>
        <v>0</v>
      </c>
      <c r="BN35" s="1116"/>
      <c r="BO35" s="51" t="s">
        <v>133</v>
      </c>
      <c r="BP35" s="56"/>
      <c r="BQ35" s="15"/>
      <c r="BR35" s="1113"/>
      <c r="BS35" s="1114">
        <f>BX35+BY35</f>
        <v>0</v>
      </c>
      <c r="BT35" s="1116"/>
      <c r="BU35" s="1116"/>
      <c r="BV35" s="1116"/>
      <c r="BW35" s="1116"/>
      <c r="BX35" s="1114">
        <f>BT35+BU35+BV35+BW35</f>
        <v>0</v>
      </c>
      <c r="BY35" s="1116"/>
      <c r="BZ35" s="51" t="s">
        <v>133</v>
      </c>
      <c r="CA35" s="56"/>
      <c r="CB35" s="15"/>
      <c r="CC35" s="1113"/>
      <c r="CD35" s="1114">
        <f>CI35+CJ35</f>
        <v>0</v>
      </c>
      <c r="CE35" s="1116"/>
      <c r="CF35" s="1116"/>
      <c r="CG35" s="1116"/>
      <c r="CH35" s="1116"/>
      <c r="CI35" s="1114">
        <f>CE35+CF35+CG35+CH35</f>
        <v>0</v>
      </c>
      <c r="CJ35" s="1116"/>
      <c r="CK35" s="51" t="s">
        <v>133</v>
      </c>
      <c r="CL35" s="56"/>
      <c r="CM35" s="15"/>
      <c r="CN35" s="1113"/>
      <c r="CO35" s="1114">
        <f>CT35+CU35</f>
        <v>0</v>
      </c>
      <c r="CP35" s="1116"/>
      <c r="CQ35" s="1116"/>
      <c r="CR35" s="1116"/>
      <c r="CS35" s="1116"/>
      <c r="CT35" s="1114">
        <f>CP35+CQ35+CR35+CS35</f>
        <v>0</v>
      </c>
      <c r="CU35" s="1116"/>
      <c r="CV35" s="51" t="s">
        <v>133</v>
      </c>
      <c r="CW35" s="56"/>
      <c r="CX35" s="15"/>
      <c r="CY35" s="1113"/>
      <c r="CZ35" s="1114">
        <f>DE35+DF35</f>
        <v>0</v>
      </c>
      <c r="DA35" s="1116"/>
      <c r="DB35" s="1116"/>
      <c r="DC35" s="1116"/>
      <c r="DD35" s="1116"/>
      <c r="DE35" s="1114">
        <f>DA35+DB35+DC35+DD35</f>
        <v>0</v>
      </c>
      <c r="DF35" s="1116"/>
      <c r="DG35" s="51" t="s">
        <v>133</v>
      </c>
      <c r="DH35" s="56"/>
      <c r="DI35" s="15"/>
      <c r="DJ35" s="15"/>
      <c r="DL35" s="32"/>
      <c r="DM35" s="32">
        <v>100000</v>
      </c>
      <c r="DN35" s="32">
        <v>300000</v>
      </c>
      <c r="DO35" s="32">
        <v>300000</v>
      </c>
      <c r="DP35" s="32">
        <v>300000</v>
      </c>
      <c r="DQ35" s="32"/>
      <c r="DR35" s="32"/>
      <c r="DS35" s="32"/>
      <c r="DT35" s="32"/>
      <c r="DU35" s="32">
        <f t="shared" si="33"/>
        <v>1000000</v>
      </c>
      <c r="DW35" s="35">
        <f>DX35+DY35+DZ35+EA35+EC35</f>
        <v>1000000</v>
      </c>
      <c r="DX35" s="35">
        <f>DU35*0.85</f>
        <v>850000</v>
      </c>
      <c r="DY35" s="35">
        <f>DU35*0.1</f>
        <v>100000</v>
      </c>
      <c r="DZ35" s="35"/>
      <c r="EA35" s="35">
        <f>DU35*0.05</f>
        <v>50000</v>
      </c>
      <c r="EB35" s="35">
        <f>SUM(DX35:EA35)</f>
        <v>1000000</v>
      </c>
      <c r="EC35" s="35"/>
    </row>
    <row r="36" spans="1:141" ht="77.25" customHeight="1" x14ac:dyDescent="0.25">
      <c r="A36" s="1174"/>
      <c r="B36" s="1186"/>
      <c r="C36" s="1184"/>
      <c r="D36" s="1175"/>
      <c r="E36" s="1175"/>
      <c r="F36" s="1175"/>
      <c r="G36" s="1175"/>
      <c r="H36" s="1175"/>
      <c r="I36" s="1175"/>
      <c r="J36" s="1175"/>
      <c r="K36" s="51" t="s">
        <v>664</v>
      </c>
      <c r="L36" s="202" t="s">
        <v>159</v>
      </c>
      <c r="M36" s="58">
        <f t="shared" si="56"/>
        <v>0</v>
      </c>
      <c r="N36" s="15"/>
      <c r="O36" s="1154"/>
      <c r="P36" s="1159"/>
      <c r="Q36" s="1156"/>
      <c r="R36" s="1156"/>
      <c r="S36" s="1156"/>
      <c r="T36" s="1156"/>
      <c r="U36" s="1159"/>
      <c r="V36" s="1156"/>
      <c r="W36" s="525" t="s">
        <v>664</v>
      </c>
      <c r="X36" s="672"/>
      <c r="Y36" s="15"/>
      <c r="Z36" s="1113"/>
      <c r="AA36" s="1115"/>
      <c r="AB36" s="1132"/>
      <c r="AC36" s="1132"/>
      <c r="AD36" s="1132"/>
      <c r="AE36" s="1132"/>
      <c r="AF36" s="1115"/>
      <c r="AG36" s="1132"/>
      <c r="AH36" s="51" t="s">
        <v>664</v>
      </c>
      <c r="AI36" s="190"/>
      <c r="AJ36" s="15"/>
      <c r="AK36" s="1113"/>
      <c r="AL36" s="1115"/>
      <c r="AM36" s="1117"/>
      <c r="AN36" s="1117"/>
      <c r="AO36" s="1117"/>
      <c r="AP36" s="1117"/>
      <c r="AQ36" s="1115"/>
      <c r="AR36" s="1117"/>
      <c r="AS36" s="51" t="s">
        <v>664</v>
      </c>
      <c r="AT36" s="56"/>
      <c r="AU36" s="15"/>
      <c r="AV36" s="1113"/>
      <c r="AW36" s="1115"/>
      <c r="AX36" s="1117"/>
      <c r="AY36" s="1117"/>
      <c r="AZ36" s="1117"/>
      <c r="BA36" s="1117"/>
      <c r="BB36" s="1115"/>
      <c r="BC36" s="1117"/>
      <c r="BD36" s="51" t="s">
        <v>664</v>
      </c>
      <c r="BE36" s="56"/>
      <c r="BF36" s="15"/>
      <c r="BG36" s="1113"/>
      <c r="BH36" s="1115"/>
      <c r="BI36" s="1117"/>
      <c r="BJ36" s="1117"/>
      <c r="BK36" s="1117"/>
      <c r="BL36" s="1117"/>
      <c r="BM36" s="1115"/>
      <c r="BN36" s="1117"/>
      <c r="BO36" s="51" t="s">
        <v>664</v>
      </c>
      <c r="BP36" s="56"/>
      <c r="BQ36" s="15"/>
      <c r="BR36" s="1113"/>
      <c r="BS36" s="1115"/>
      <c r="BT36" s="1117"/>
      <c r="BU36" s="1117"/>
      <c r="BV36" s="1117"/>
      <c r="BW36" s="1117"/>
      <c r="BX36" s="1115"/>
      <c r="BY36" s="1117"/>
      <c r="BZ36" s="51" t="s">
        <v>664</v>
      </c>
      <c r="CA36" s="56"/>
      <c r="CB36" s="15"/>
      <c r="CC36" s="1113"/>
      <c r="CD36" s="1115"/>
      <c r="CE36" s="1117"/>
      <c r="CF36" s="1117"/>
      <c r="CG36" s="1117"/>
      <c r="CH36" s="1117"/>
      <c r="CI36" s="1115"/>
      <c r="CJ36" s="1117"/>
      <c r="CK36" s="51" t="s">
        <v>664</v>
      </c>
      <c r="CL36" s="56"/>
      <c r="CM36" s="15"/>
      <c r="CN36" s="1113"/>
      <c r="CO36" s="1115"/>
      <c r="CP36" s="1117"/>
      <c r="CQ36" s="1117"/>
      <c r="CR36" s="1117"/>
      <c r="CS36" s="1117"/>
      <c r="CT36" s="1115"/>
      <c r="CU36" s="1117"/>
      <c r="CV36" s="51" t="s">
        <v>664</v>
      </c>
      <c r="CW36" s="56"/>
      <c r="CX36" s="15"/>
      <c r="CY36" s="1113"/>
      <c r="CZ36" s="1115"/>
      <c r="DA36" s="1117"/>
      <c r="DB36" s="1117"/>
      <c r="DC36" s="1117"/>
      <c r="DD36" s="1117"/>
      <c r="DE36" s="1115"/>
      <c r="DF36" s="1117"/>
      <c r="DG36" s="51" t="s">
        <v>664</v>
      </c>
      <c r="DH36" s="56"/>
      <c r="DI36" s="15"/>
      <c r="DJ36" s="15"/>
      <c r="DL36" s="32"/>
      <c r="DM36" s="32"/>
      <c r="DN36" s="32"/>
      <c r="DO36" s="32"/>
      <c r="DP36" s="32"/>
      <c r="DQ36" s="32"/>
      <c r="DR36" s="32"/>
      <c r="DS36" s="32"/>
      <c r="DT36" s="32"/>
      <c r="DU36" s="32">
        <f t="shared" si="33"/>
        <v>0</v>
      </c>
    </row>
    <row r="37" spans="1:141" ht="63.75" customHeight="1" x14ac:dyDescent="0.25">
      <c r="A37" s="1174" t="s">
        <v>542</v>
      </c>
      <c r="B37" s="1186" t="s">
        <v>508</v>
      </c>
      <c r="C37" s="1183">
        <f t="shared" ref="C37:J37" si="59">O37+Z37+AK37+AV37+BG37+BR37+CC37+CN37+CY37</f>
        <v>500000</v>
      </c>
      <c r="D37" s="1114">
        <f t="shared" si="59"/>
        <v>0</v>
      </c>
      <c r="E37" s="1114">
        <f t="shared" si="59"/>
        <v>0</v>
      </c>
      <c r="F37" s="1114">
        <f t="shared" si="59"/>
        <v>0</v>
      </c>
      <c r="G37" s="1114">
        <f t="shared" si="59"/>
        <v>0</v>
      </c>
      <c r="H37" s="1114">
        <f t="shared" si="59"/>
        <v>0</v>
      </c>
      <c r="I37" s="1114">
        <f t="shared" si="59"/>
        <v>0</v>
      </c>
      <c r="J37" s="1114">
        <f t="shared" si="59"/>
        <v>0</v>
      </c>
      <c r="K37" s="51" t="s">
        <v>133</v>
      </c>
      <c r="L37" s="202" t="s">
        <v>652</v>
      </c>
      <c r="M37" s="58">
        <f t="shared" si="56"/>
        <v>0</v>
      </c>
      <c r="N37" s="15"/>
      <c r="O37" s="1154">
        <v>0</v>
      </c>
      <c r="P37" s="1157">
        <f>U37+V37</f>
        <v>0</v>
      </c>
      <c r="Q37" s="1155"/>
      <c r="R37" s="1155"/>
      <c r="S37" s="1155"/>
      <c r="T37" s="1155"/>
      <c r="U37" s="1157">
        <f>Q37+R37+S37+T37</f>
        <v>0</v>
      </c>
      <c r="V37" s="1155"/>
      <c r="W37" s="525" t="s">
        <v>133</v>
      </c>
      <c r="X37" s="672"/>
      <c r="Y37" s="15"/>
      <c r="Z37" s="1113">
        <v>50000</v>
      </c>
      <c r="AA37" s="1114">
        <f>AF37+AG37</f>
        <v>0</v>
      </c>
      <c r="AB37" s="1131"/>
      <c r="AC37" s="1131"/>
      <c r="AD37" s="1131"/>
      <c r="AE37" s="1131"/>
      <c r="AF37" s="1114">
        <f>AB37+AC37+AD37+AE37</f>
        <v>0</v>
      </c>
      <c r="AG37" s="1131"/>
      <c r="AH37" s="51" t="s">
        <v>133</v>
      </c>
      <c r="AI37" s="190"/>
      <c r="AJ37" s="15"/>
      <c r="AK37" s="1113">
        <v>150000</v>
      </c>
      <c r="AL37" s="1114">
        <f>AQ37+AR37</f>
        <v>0</v>
      </c>
      <c r="AM37" s="1116"/>
      <c r="AN37" s="1116"/>
      <c r="AO37" s="1116"/>
      <c r="AP37" s="1116"/>
      <c r="AQ37" s="1114">
        <f>AM37+AN37+AO37+AP37</f>
        <v>0</v>
      </c>
      <c r="AR37" s="1116"/>
      <c r="AS37" s="51" t="s">
        <v>133</v>
      </c>
      <c r="AT37" s="56"/>
      <c r="AU37" s="15"/>
      <c r="AV37" s="1113">
        <v>150000</v>
      </c>
      <c r="AW37" s="1114">
        <f>BB37+BC37</f>
        <v>0</v>
      </c>
      <c r="AX37" s="1116"/>
      <c r="AY37" s="1116"/>
      <c r="AZ37" s="1116"/>
      <c r="BA37" s="1116"/>
      <c r="BB37" s="1114">
        <f>AX37+AY37+AZ37+BA37</f>
        <v>0</v>
      </c>
      <c r="BC37" s="1116"/>
      <c r="BD37" s="51" t="s">
        <v>133</v>
      </c>
      <c r="BE37" s="56"/>
      <c r="BF37" s="15"/>
      <c r="BG37" s="1113">
        <v>150000</v>
      </c>
      <c r="BH37" s="1114">
        <f>BM37+BN37</f>
        <v>0</v>
      </c>
      <c r="BI37" s="1116"/>
      <c r="BJ37" s="1116"/>
      <c r="BK37" s="1116"/>
      <c r="BL37" s="1116"/>
      <c r="BM37" s="1114">
        <f>BI37+BJ37+BK37+BL37</f>
        <v>0</v>
      </c>
      <c r="BN37" s="1116"/>
      <c r="BO37" s="51" t="s">
        <v>133</v>
      </c>
      <c r="BP37" s="56"/>
      <c r="BQ37" s="15"/>
      <c r="BR37" s="1113"/>
      <c r="BS37" s="1114">
        <f>BX37+BY37</f>
        <v>0</v>
      </c>
      <c r="BT37" s="1116"/>
      <c r="BU37" s="1116"/>
      <c r="BV37" s="1116"/>
      <c r="BW37" s="1116"/>
      <c r="BX37" s="1114">
        <f>BT37+BU37+BV37+BW37</f>
        <v>0</v>
      </c>
      <c r="BY37" s="1116"/>
      <c r="BZ37" s="51" t="s">
        <v>133</v>
      </c>
      <c r="CA37" s="56"/>
      <c r="CB37" s="15"/>
      <c r="CC37" s="1113"/>
      <c r="CD37" s="1114">
        <f>CI37+CJ37</f>
        <v>0</v>
      </c>
      <c r="CE37" s="1116"/>
      <c r="CF37" s="1116"/>
      <c r="CG37" s="1116"/>
      <c r="CH37" s="1116"/>
      <c r="CI37" s="1114">
        <f>CE37+CF37+CG37+CH37</f>
        <v>0</v>
      </c>
      <c r="CJ37" s="1116"/>
      <c r="CK37" s="51" t="s">
        <v>133</v>
      </c>
      <c r="CL37" s="56"/>
      <c r="CM37" s="15"/>
      <c r="CN37" s="1113"/>
      <c r="CO37" s="1114">
        <f>CT37+CU37</f>
        <v>0</v>
      </c>
      <c r="CP37" s="1116"/>
      <c r="CQ37" s="1116"/>
      <c r="CR37" s="1116"/>
      <c r="CS37" s="1116"/>
      <c r="CT37" s="1114">
        <f>CP37+CQ37+CR37+CS37</f>
        <v>0</v>
      </c>
      <c r="CU37" s="1116"/>
      <c r="CV37" s="51" t="s">
        <v>133</v>
      </c>
      <c r="CW37" s="56"/>
      <c r="CX37" s="15"/>
      <c r="CY37" s="1113"/>
      <c r="CZ37" s="1114">
        <f>DE37+DF37</f>
        <v>0</v>
      </c>
      <c r="DA37" s="1116"/>
      <c r="DB37" s="1116"/>
      <c r="DC37" s="1116"/>
      <c r="DD37" s="1116"/>
      <c r="DE37" s="1114">
        <f>DA37+DB37+DC37+DD37</f>
        <v>0</v>
      </c>
      <c r="DF37" s="1116"/>
      <c r="DG37" s="51" t="s">
        <v>133</v>
      </c>
      <c r="DH37" s="56"/>
      <c r="DI37" s="15"/>
      <c r="DJ37" s="15"/>
      <c r="DL37" s="32"/>
      <c r="DM37" s="32">
        <v>50000</v>
      </c>
      <c r="DN37" s="32">
        <v>150000</v>
      </c>
      <c r="DO37" s="32">
        <v>150000</v>
      </c>
      <c r="DP37" s="32">
        <v>150000</v>
      </c>
      <c r="DQ37" s="32"/>
      <c r="DR37" s="32"/>
      <c r="DS37" s="32"/>
      <c r="DT37" s="32"/>
      <c r="DU37" s="32">
        <f t="shared" si="33"/>
        <v>500000</v>
      </c>
      <c r="DW37" s="35">
        <f>DX37+DY37+DZ37+EA37+EC37</f>
        <v>500000</v>
      </c>
      <c r="DX37" s="35">
        <f>DU37*0.85</f>
        <v>425000</v>
      </c>
      <c r="DY37" s="35">
        <f>DU37*0.1</f>
        <v>50000</v>
      </c>
      <c r="DZ37" s="35"/>
      <c r="EA37" s="35">
        <f>DU37*0.05</f>
        <v>25000</v>
      </c>
      <c r="EB37" s="35">
        <f>SUM(DX37:EA37)</f>
        <v>500000</v>
      </c>
      <c r="EC37" s="35"/>
    </row>
    <row r="38" spans="1:141" ht="158.25" customHeight="1" x14ac:dyDescent="0.25">
      <c r="A38" s="1174"/>
      <c r="B38" s="1186"/>
      <c r="C38" s="1184"/>
      <c r="D38" s="1175"/>
      <c r="E38" s="1175"/>
      <c r="F38" s="1175"/>
      <c r="G38" s="1175"/>
      <c r="H38" s="1175"/>
      <c r="I38" s="1175"/>
      <c r="J38" s="1175"/>
      <c r="K38" s="51" t="s">
        <v>664</v>
      </c>
      <c r="L38" s="202" t="s">
        <v>159</v>
      </c>
      <c r="M38" s="58">
        <f t="shared" si="56"/>
        <v>0</v>
      </c>
      <c r="N38" s="15"/>
      <c r="O38" s="1154"/>
      <c r="P38" s="1159"/>
      <c r="Q38" s="1156"/>
      <c r="R38" s="1156"/>
      <c r="S38" s="1156"/>
      <c r="T38" s="1156"/>
      <c r="U38" s="1159"/>
      <c r="V38" s="1156"/>
      <c r="W38" s="525" t="s">
        <v>664</v>
      </c>
      <c r="X38" s="672"/>
      <c r="Y38" s="15"/>
      <c r="Z38" s="1113"/>
      <c r="AA38" s="1115"/>
      <c r="AB38" s="1132"/>
      <c r="AC38" s="1132"/>
      <c r="AD38" s="1132"/>
      <c r="AE38" s="1132"/>
      <c r="AF38" s="1115"/>
      <c r="AG38" s="1132"/>
      <c r="AH38" s="51" t="s">
        <v>664</v>
      </c>
      <c r="AI38" s="190"/>
      <c r="AJ38" s="15"/>
      <c r="AK38" s="1113"/>
      <c r="AL38" s="1115"/>
      <c r="AM38" s="1117"/>
      <c r="AN38" s="1117"/>
      <c r="AO38" s="1117"/>
      <c r="AP38" s="1117"/>
      <c r="AQ38" s="1115"/>
      <c r="AR38" s="1117"/>
      <c r="AS38" s="51" t="s">
        <v>664</v>
      </c>
      <c r="AT38" s="56"/>
      <c r="AU38" s="15"/>
      <c r="AV38" s="1113"/>
      <c r="AW38" s="1115"/>
      <c r="AX38" s="1117"/>
      <c r="AY38" s="1117"/>
      <c r="AZ38" s="1117"/>
      <c r="BA38" s="1117"/>
      <c r="BB38" s="1115"/>
      <c r="BC38" s="1117"/>
      <c r="BD38" s="51" t="s">
        <v>664</v>
      </c>
      <c r="BE38" s="56"/>
      <c r="BF38" s="15"/>
      <c r="BG38" s="1113"/>
      <c r="BH38" s="1115"/>
      <c r="BI38" s="1117"/>
      <c r="BJ38" s="1117"/>
      <c r="BK38" s="1117"/>
      <c r="BL38" s="1117"/>
      <c r="BM38" s="1115"/>
      <c r="BN38" s="1117"/>
      <c r="BO38" s="51" t="s">
        <v>664</v>
      </c>
      <c r="BP38" s="56"/>
      <c r="BQ38" s="15"/>
      <c r="BR38" s="1113"/>
      <c r="BS38" s="1115"/>
      <c r="BT38" s="1117"/>
      <c r="BU38" s="1117"/>
      <c r="BV38" s="1117"/>
      <c r="BW38" s="1117"/>
      <c r="BX38" s="1115"/>
      <c r="BY38" s="1117"/>
      <c r="BZ38" s="51" t="s">
        <v>664</v>
      </c>
      <c r="CA38" s="56"/>
      <c r="CB38" s="15"/>
      <c r="CC38" s="1113"/>
      <c r="CD38" s="1115"/>
      <c r="CE38" s="1117"/>
      <c r="CF38" s="1117"/>
      <c r="CG38" s="1117"/>
      <c r="CH38" s="1117"/>
      <c r="CI38" s="1115"/>
      <c r="CJ38" s="1117"/>
      <c r="CK38" s="51" t="s">
        <v>664</v>
      </c>
      <c r="CL38" s="56"/>
      <c r="CM38" s="15"/>
      <c r="CN38" s="1113"/>
      <c r="CO38" s="1115"/>
      <c r="CP38" s="1117"/>
      <c r="CQ38" s="1117"/>
      <c r="CR38" s="1117"/>
      <c r="CS38" s="1117"/>
      <c r="CT38" s="1115"/>
      <c r="CU38" s="1117"/>
      <c r="CV38" s="51" t="s">
        <v>664</v>
      </c>
      <c r="CW38" s="56"/>
      <c r="CX38" s="15"/>
      <c r="CY38" s="1113"/>
      <c r="CZ38" s="1115"/>
      <c r="DA38" s="1117"/>
      <c r="DB38" s="1117"/>
      <c r="DC38" s="1117"/>
      <c r="DD38" s="1117"/>
      <c r="DE38" s="1115"/>
      <c r="DF38" s="1117"/>
      <c r="DG38" s="51" t="s">
        <v>664</v>
      </c>
      <c r="DH38" s="56"/>
      <c r="DI38" s="15"/>
      <c r="DJ38" s="15"/>
      <c r="DL38" s="32"/>
      <c r="DM38" s="32"/>
      <c r="DN38" s="32"/>
      <c r="DO38" s="32"/>
      <c r="DP38" s="32"/>
      <c r="DQ38" s="32"/>
      <c r="DR38" s="32"/>
      <c r="DS38" s="32"/>
      <c r="DT38" s="32"/>
      <c r="DU38" s="32">
        <f t="shared" si="33"/>
        <v>0</v>
      </c>
    </row>
    <row r="39" spans="1:141" ht="81.75" customHeight="1" x14ac:dyDescent="0.25">
      <c r="A39" s="1174" t="s">
        <v>543</v>
      </c>
      <c r="B39" s="1186" t="s">
        <v>508</v>
      </c>
      <c r="C39" s="1183">
        <f t="shared" ref="C39:J39" si="60">O39+Z39+AK39+AV39+BG39+BR39+CC39+CN39+CY39</f>
        <v>2000000</v>
      </c>
      <c r="D39" s="1114">
        <f t="shared" si="60"/>
        <v>0</v>
      </c>
      <c r="E39" s="1114">
        <f t="shared" si="60"/>
        <v>0</v>
      </c>
      <c r="F39" s="1114">
        <f t="shared" si="60"/>
        <v>0</v>
      </c>
      <c r="G39" s="1114">
        <f t="shared" si="60"/>
        <v>0</v>
      </c>
      <c r="H39" s="1114">
        <f t="shared" si="60"/>
        <v>0</v>
      </c>
      <c r="I39" s="1114">
        <f t="shared" si="60"/>
        <v>0</v>
      </c>
      <c r="J39" s="1114">
        <f t="shared" si="60"/>
        <v>0</v>
      </c>
      <c r="K39" s="51" t="s">
        <v>133</v>
      </c>
      <c r="L39" s="202" t="s">
        <v>652</v>
      </c>
      <c r="M39" s="58">
        <f t="shared" si="56"/>
        <v>0</v>
      </c>
      <c r="N39" s="15"/>
      <c r="O39" s="1154">
        <v>0</v>
      </c>
      <c r="P39" s="1157">
        <f>U39+V39</f>
        <v>0</v>
      </c>
      <c r="Q39" s="1155"/>
      <c r="R39" s="1155"/>
      <c r="S39" s="1155"/>
      <c r="T39" s="1155"/>
      <c r="U39" s="1157">
        <f>Q39+R39+S39+T39</f>
        <v>0</v>
      </c>
      <c r="V39" s="1155"/>
      <c r="W39" s="525" t="s">
        <v>133</v>
      </c>
      <c r="X39" s="672"/>
      <c r="Y39" s="15"/>
      <c r="Z39" s="1113">
        <v>50000</v>
      </c>
      <c r="AA39" s="1114">
        <f>AF39+AG39</f>
        <v>0</v>
      </c>
      <c r="AB39" s="1131"/>
      <c r="AC39" s="1131"/>
      <c r="AD39" s="1131"/>
      <c r="AE39" s="1131"/>
      <c r="AF39" s="1114">
        <f>AB39+AC39+AD39+AE39</f>
        <v>0</v>
      </c>
      <c r="AG39" s="1131"/>
      <c r="AH39" s="51" t="s">
        <v>133</v>
      </c>
      <c r="AI39" s="190"/>
      <c r="AJ39" s="15"/>
      <c r="AK39" s="1113">
        <v>850000</v>
      </c>
      <c r="AL39" s="1114">
        <f>AQ39+AR39</f>
        <v>0</v>
      </c>
      <c r="AM39" s="1116"/>
      <c r="AN39" s="1116"/>
      <c r="AO39" s="1116"/>
      <c r="AP39" s="1116"/>
      <c r="AQ39" s="1114">
        <f>AM39+AN39+AO39+AP39</f>
        <v>0</v>
      </c>
      <c r="AR39" s="1116"/>
      <c r="AS39" s="51" t="s">
        <v>133</v>
      </c>
      <c r="AT39" s="56"/>
      <c r="AU39" s="15"/>
      <c r="AV39" s="1113">
        <v>1100000</v>
      </c>
      <c r="AW39" s="1114">
        <f>BB39+BC39</f>
        <v>0</v>
      </c>
      <c r="AX39" s="1116"/>
      <c r="AY39" s="1116"/>
      <c r="AZ39" s="1116"/>
      <c r="BA39" s="1116"/>
      <c r="BB39" s="1114">
        <f>AX39+AY39+AZ39+BA39</f>
        <v>0</v>
      </c>
      <c r="BC39" s="1116"/>
      <c r="BD39" s="51" t="s">
        <v>133</v>
      </c>
      <c r="BE39" s="56"/>
      <c r="BF39" s="15"/>
      <c r="BG39" s="1113"/>
      <c r="BH39" s="1114">
        <f>BM39+BN39</f>
        <v>0</v>
      </c>
      <c r="BI39" s="1116"/>
      <c r="BJ39" s="1116"/>
      <c r="BK39" s="1116"/>
      <c r="BL39" s="1116"/>
      <c r="BM39" s="1114">
        <f>BI39+BJ39+BK39+BL39</f>
        <v>0</v>
      </c>
      <c r="BN39" s="1116"/>
      <c r="BO39" s="51" t="s">
        <v>133</v>
      </c>
      <c r="BP39" s="56"/>
      <c r="BQ39" s="15"/>
      <c r="BR39" s="1113"/>
      <c r="BS39" s="1114">
        <f>BX39+BY39</f>
        <v>0</v>
      </c>
      <c r="BT39" s="1116"/>
      <c r="BU39" s="1116"/>
      <c r="BV39" s="1116"/>
      <c r="BW39" s="1116"/>
      <c r="BX39" s="1114">
        <f>BT39+BU39+BV39+BW39</f>
        <v>0</v>
      </c>
      <c r="BY39" s="1116"/>
      <c r="BZ39" s="51" t="s">
        <v>133</v>
      </c>
      <c r="CA39" s="56"/>
      <c r="CB39" s="15"/>
      <c r="CC39" s="1113"/>
      <c r="CD39" s="1114">
        <f>CI39+CJ39</f>
        <v>0</v>
      </c>
      <c r="CE39" s="1116"/>
      <c r="CF39" s="1116"/>
      <c r="CG39" s="1116"/>
      <c r="CH39" s="1116"/>
      <c r="CI39" s="1114">
        <f>CE39+CF39+CG39+CH39</f>
        <v>0</v>
      </c>
      <c r="CJ39" s="1116"/>
      <c r="CK39" s="51" t="s">
        <v>133</v>
      </c>
      <c r="CL39" s="56"/>
      <c r="CM39" s="15"/>
      <c r="CN39" s="1113"/>
      <c r="CO39" s="1114">
        <f>CT39+CU39</f>
        <v>0</v>
      </c>
      <c r="CP39" s="1116"/>
      <c r="CQ39" s="1116"/>
      <c r="CR39" s="1116"/>
      <c r="CS39" s="1116"/>
      <c r="CT39" s="1114">
        <f>CP39+CQ39+CR39+CS39</f>
        <v>0</v>
      </c>
      <c r="CU39" s="1116"/>
      <c r="CV39" s="51" t="s">
        <v>133</v>
      </c>
      <c r="CW39" s="56"/>
      <c r="CX39" s="15"/>
      <c r="CY39" s="1113"/>
      <c r="CZ39" s="1114">
        <f>DE39+DF39</f>
        <v>0</v>
      </c>
      <c r="DA39" s="1116"/>
      <c r="DB39" s="1116"/>
      <c r="DC39" s="1116"/>
      <c r="DD39" s="1116"/>
      <c r="DE39" s="1114">
        <f>DA39+DB39+DC39+DD39</f>
        <v>0</v>
      </c>
      <c r="DF39" s="1116"/>
      <c r="DG39" s="51" t="s">
        <v>133</v>
      </c>
      <c r="DH39" s="56"/>
      <c r="DI39" s="15"/>
      <c r="DJ39" s="15"/>
      <c r="DL39" s="32"/>
      <c r="DM39" s="32">
        <v>50000</v>
      </c>
      <c r="DN39" s="32">
        <v>850000</v>
      </c>
      <c r="DO39" s="32">
        <v>1100000</v>
      </c>
      <c r="DP39" s="32"/>
      <c r="DQ39" s="32"/>
      <c r="DR39" s="32"/>
      <c r="DS39" s="32"/>
      <c r="DT39" s="32"/>
      <c r="DU39" s="32">
        <f t="shared" si="33"/>
        <v>2000000</v>
      </c>
      <c r="DW39" s="35">
        <f>DX39+DY39+DZ39+EA39+EC39</f>
        <v>2000000</v>
      </c>
      <c r="DX39" s="35">
        <f>DU39*0.85</f>
        <v>1700000</v>
      </c>
      <c r="DY39" s="35">
        <f>DU39*0.1</f>
        <v>200000</v>
      </c>
      <c r="DZ39" s="35"/>
      <c r="EA39" s="35">
        <f>DU39*0.05</f>
        <v>100000</v>
      </c>
      <c r="EB39" s="35">
        <f>SUM(DX39:EA39)</f>
        <v>2000000</v>
      </c>
      <c r="EC39" s="35"/>
    </row>
    <row r="40" spans="1:141" ht="81" customHeight="1" x14ac:dyDescent="0.25">
      <c r="A40" s="1174"/>
      <c r="B40" s="1186"/>
      <c r="C40" s="1184"/>
      <c r="D40" s="1175"/>
      <c r="E40" s="1175"/>
      <c r="F40" s="1175"/>
      <c r="G40" s="1175"/>
      <c r="H40" s="1175"/>
      <c r="I40" s="1175"/>
      <c r="J40" s="1175"/>
      <c r="K40" s="51" t="s">
        <v>664</v>
      </c>
      <c r="L40" s="202" t="s">
        <v>159</v>
      </c>
      <c r="M40" s="58">
        <f t="shared" si="56"/>
        <v>0</v>
      </c>
      <c r="N40" s="15"/>
      <c r="O40" s="1154"/>
      <c r="P40" s="1159"/>
      <c r="Q40" s="1156"/>
      <c r="R40" s="1156"/>
      <c r="S40" s="1156"/>
      <c r="T40" s="1156"/>
      <c r="U40" s="1159"/>
      <c r="V40" s="1156"/>
      <c r="W40" s="525" t="s">
        <v>664</v>
      </c>
      <c r="X40" s="672"/>
      <c r="Y40" s="15"/>
      <c r="Z40" s="1113"/>
      <c r="AA40" s="1115"/>
      <c r="AB40" s="1132"/>
      <c r="AC40" s="1132"/>
      <c r="AD40" s="1132"/>
      <c r="AE40" s="1132"/>
      <c r="AF40" s="1115"/>
      <c r="AG40" s="1132"/>
      <c r="AH40" s="51" t="s">
        <v>664</v>
      </c>
      <c r="AI40" s="190"/>
      <c r="AJ40" s="15"/>
      <c r="AK40" s="1113"/>
      <c r="AL40" s="1115"/>
      <c r="AM40" s="1117"/>
      <c r="AN40" s="1117"/>
      <c r="AO40" s="1117"/>
      <c r="AP40" s="1117"/>
      <c r="AQ40" s="1115"/>
      <c r="AR40" s="1117"/>
      <c r="AS40" s="51" t="s">
        <v>664</v>
      </c>
      <c r="AT40" s="56"/>
      <c r="AU40" s="15"/>
      <c r="AV40" s="1113"/>
      <c r="AW40" s="1115"/>
      <c r="AX40" s="1117"/>
      <c r="AY40" s="1117"/>
      <c r="AZ40" s="1117"/>
      <c r="BA40" s="1117"/>
      <c r="BB40" s="1115"/>
      <c r="BC40" s="1117"/>
      <c r="BD40" s="51" t="s">
        <v>664</v>
      </c>
      <c r="BE40" s="56"/>
      <c r="BF40" s="15"/>
      <c r="BG40" s="1113"/>
      <c r="BH40" s="1115"/>
      <c r="BI40" s="1117"/>
      <c r="BJ40" s="1117"/>
      <c r="BK40" s="1117"/>
      <c r="BL40" s="1117"/>
      <c r="BM40" s="1115"/>
      <c r="BN40" s="1117"/>
      <c r="BO40" s="51" t="s">
        <v>664</v>
      </c>
      <c r="BP40" s="56"/>
      <c r="BQ40" s="15"/>
      <c r="BR40" s="1113"/>
      <c r="BS40" s="1115"/>
      <c r="BT40" s="1117"/>
      <c r="BU40" s="1117"/>
      <c r="BV40" s="1117"/>
      <c r="BW40" s="1117"/>
      <c r="BX40" s="1115"/>
      <c r="BY40" s="1117"/>
      <c r="BZ40" s="51" t="s">
        <v>664</v>
      </c>
      <c r="CA40" s="56"/>
      <c r="CB40" s="15"/>
      <c r="CC40" s="1113"/>
      <c r="CD40" s="1115"/>
      <c r="CE40" s="1117"/>
      <c r="CF40" s="1117"/>
      <c r="CG40" s="1117"/>
      <c r="CH40" s="1117"/>
      <c r="CI40" s="1115"/>
      <c r="CJ40" s="1117"/>
      <c r="CK40" s="51" t="s">
        <v>664</v>
      </c>
      <c r="CL40" s="56"/>
      <c r="CM40" s="15"/>
      <c r="CN40" s="1113"/>
      <c r="CO40" s="1115"/>
      <c r="CP40" s="1117"/>
      <c r="CQ40" s="1117"/>
      <c r="CR40" s="1117"/>
      <c r="CS40" s="1117"/>
      <c r="CT40" s="1115"/>
      <c r="CU40" s="1117"/>
      <c r="CV40" s="51" t="s">
        <v>664</v>
      </c>
      <c r="CW40" s="56"/>
      <c r="CX40" s="15"/>
      <c r="CY40" s="1113"/>
      <c r="CZ40" s="1115"/>
      <c r="DA40" s="1117"/>
      <c r="DB40" s="1117"/>
      <c r="DC40" s="1117"/>
      <c r="DD40" s="1117"/>
      <c r="DE40" s="1115"/>
      <c r="DF40" s="1117"/>
      <c r="DG40" s="51" t="s">
        <v>664</v>
      </c>
      <c r="DH40" s="56"/>
      <c r="DI40" s="15"/>
      <c r="DJ40" s="15"/>
      <c r="DL40" s="34"/>
      <c r="DM40" s="34"/>
      <c r="DN40" s="34"/>
      <c r="DO40" s="34"/>
      <c r="DP40" s="34"/>
      <c r="DQ40" s="34"/>
      <c r="DR40" s="34"/>
      <c r="DS40" s="34"/>
      <c r="DT40" s="34"/>
      <c r="DU40" s="32">
        <f t="shared" si="33"/>
        <v>0</v>
      </c>
    </row>
    <row r="41" spans="1:141" ht="220.5" customHeight="1" x14ac:dyDescent="0.25">
      <c r="A41" s="50" t="s">
        <v>544</v>
      </c>
      <c r="B41" s="613" t="s">
        <v>512</v>
      </c>
      <c r="C41" s="184">
        <f t="shared" ref="C41:J42" si="61">O41+Z41+AK41+AV41+BG41+BR41+CC41+CN41+CY41</f>
        <v>2000000</v>
      </c>
      <c r="D41" s="71">
        <f t="shared" si="61"/>
        <v>0</v>
      </c>
      <c r="E41" s="71">
        <f t="shared" si="61"/>
        <v>0</v>
      </c>
      <c r="F41" s="71">
        <f t="shared" si="61"/>
        <v>0</v>
      </c>
      <c r="G41" s="71">
        <f t="shared" si="61"/>
        <v>0</v>
      </c>
      <c r="H41" s="71">
        <f t="shared" si="61"/>
        <v>0</v>
      </c>
      <c r="I41" s="71">
        <f t="shared" si="61"/>
        <v>0</v>
      </c>
      <c r="J41" s="71">
        <f t="shared" si="61"/>
        <v>0</v>
      </c>
      <c r="K41" s="51" t="s">
        <v>133</v>
      </c>
      <c r="L41" s="202" t="s">
        <v>652</v>
      </c>
      <c r="M41" s="58">
        <f t="shared" si="56"/>
        <v>0</v>
      </c>
      <c r="N41" s="15"/>
      <c r="O41" s="678">
        <v>0</v>
      </c>
      <c r="P41" s="679">
        <f>U41+V41</f>
        <v>0</v>
      </c>
      <c r="Q41" s="681"/>
      <c r="R41" s="681"/>
      <c r="S41" s="681"/>
      <c r="T41" s="681"/>
      <c r="U41" s="679">
        <f>Q41+R41+S41+T41</f>
        <v>0</v>
      </c>
      <c r="V41" s="681"/>
      <c r="W41" s="525" t="s">
        <v>133</v>
      </c>
      <c r="X41" s="672"/>
      <c r="Y41" s="15"/>
      <c r="Z41" s="97">
        <v>0</v>
      </c>
      <c r="AA41" s="71">
        <f>AF41+AG41</f>
        <v>0</v>
      </c>
      <c r="AB41" s="199"/>
      <c r="AC41" s="199"/>
      <c r="AD41" s="199"/>
      <c r="AE41" s="199"/>
      <c r="AF41" s="71">
        <f>AB41+AC41+AD41+AE41</f>
        <v>0</v>
      </c>
      <c r="AG41" s="199"/>
      <c r="AH41" s="51" t="s">
        <v>133</v>
      </c>
      <c r="AI41" s="190"/>
      <c r="AJ41" s="15"/>
      <c r="AK41" s="97">
        <v>300000</v>
      </c>
      <c r="AL41" s="71">
        <f>AQ41+AR41</f>
        <v>0</v>
      </c>
      <c r="AM41" s="75"/>
      <c r="AN41" s="75"/>
      <c r="AO41" s="75"/>
      <c r="AP41" s="75"/>
      <c r="AQ41" s="71">
        <f>AM41+AN41+AO41+AP41</f>
        <v>0</v>
      </c>
      <c r="AR41" s="75"/>
      <c r="AS41" s="51" t="s">
        <v>133</v>
      </c>
      <c r="AT41" s="56"/>
      <c r="AU41" s="15"/>
      <c r="AV41" s="97">
        <v>500000</v>
      </c>
      <c r="AW41" s="71">
        <f>BB41+BC41</f>
        <v>0</v>
      </c>
      <c r="AX41" s="75"/>
      <c r="AY41" s="75"/>
      <c r="AZ41" s="75"/>
      <c r="BA41" s="75"/>
      <c r="BB41" s="71">
        <f>AX41+AY41+AZ41+BA41</f>
        <v>0</v>
      </c>
      <c r="BC41" s="75"/>
      <c r="BD41" s="51" t="s">
        <v>133</v>
      </c>
      <c r="BE41" s="56"/>
      <c r="BF41" s="15"/>
      <c r="BG41" s="97">
        <v>1200000</v>
      </c>
      <c r="BH41" s="71">
        <f>BM41+BN41</f>
        <v>0</v>
      </c>
      <c r="BI41" s="75"/>
      <c r="BJ41" s="75"/>
      <c r="BK41" s="75"/>
      <c r="BL41" s="75"/>
      <c r="BM41" s="71">
        <f>BI41+BJ41+BK41+BL41</f>
        <v>0</v>
      </c>
      <c r="BN41" s="75"/>
      <c r="BO41" s="51" t="s">
        <v>133</v>
      </c>
      <c r="BP41" s="56"/>
      <c r="BQ41" s="15"/>
      <c r="BR41" s="97"/>
      <c r="BS41" s="71">
        <f>BX41+BY41</f>
        <v>0</v>
      </c>
      <c r="BT41" s="75"/>
      <c r="BU41" s="75"/>
      <c r="BV41" s="75"/>
      <c r="BW41" s="75"/>
      <c r="BX41" s="71">
        <f>BT41+BU41+BV41+BW41</f>
        <v>0</v>
      </c>
      <c r="BY41" s="75"/>
      <c r="BZ41" s="51" t="s">
        <v>133</v>
      </c>
      <c r="CA41" s="56"/>
      <c r="CB41" s="15"/>
      <c r="CC41" s="97"/>
      <c r="CD41" s="71">
        <f>CI41+CJ41</f>
        <v>0</v>
      </c>
      <c r="CE41" s="75"/>
      <c r="CF41" s="75"/>
      <c r="CG41" s="75"/>
      <c r="CH41" s="75"/>
      <c r="CI41" s="71">
        <f>CE41+CF41+CG41+CH41</f>
        <v>0</v>
      </c>
      <c r="CJ41" s="75"/>
      <c r="CK41" s="51" t="s">
        <v>133</v>
      </c>
      <c r="CL41" s="56"/>
      <c r="CM41" s="15"/>
      <c r="CN41" s="97"/>
      <c r="CO41" s="71">
        <f>CT41+CU41</f>
        <v>0</v>
      </c>
      <c r="CP41" s="75"/>
      <c r="CQ41" s="75"/>
      <c r="CR41" s="75"/>
      <c r="CS41" s="75"/>
      <c r="CT41" s="71">
        <f>CP41+CQ41+CR41+CS41</f>
        <v>0</v>
      </c>
      <c r="CU41" s="75"/>
      <c r="CV41" s="51" t="s">
        <v>133</v>
      </c>
      <c r="CW41" s="56"/>
      <c r="CX41" s="15"/>
      <c r="CY41" s="97"/>
      <c r="CZ41" s="71">
        <f>DE41+DF41</f>
        <v>0</v>
      </c>
      <c r="DA41" s="75"/>
      <c r="DB41" s="75"/>
      <c r="DC41" s="75"/>
      <c r="DD41" s="75"/>
      <c r="DE41" s="71">
        <f>DA41+DB41+DC41+DD41</f>
        <v>0</v>
      </c>
      <c r="DF41" s="75"/>
      <c r="DG41" s="51" t="s">
        <v>133</v>
      </c>
      <c r="DH41" s="56"/>
      <c r="DI41" s="15"/>
      <c r="DJ41" s="15"/>
      <c r="DL41" s="32"/>
      <c r="DM41" s="32"/>
      <c r="DN41" s="32">
        <v>300000</v>
      </c>
      <c r="DO41" s="32">
        <v>500000</v>
      </c>
      <c r="DP41" s="32">
        <v>1200000</v>
      </c>
      <c r="DQ41" s="32"/>
      <c r="DR41" s="32"/>
      <c r="DS41" s="32"/>
      <c r="DT41" s="32"/>
      <c r="DU41" s="32">
        <f t="shared" si="33"/>
        <v>2000000</v>
      </c>
      <c r="DW41" s="35">
        <f>DX41+DY41+DZ41+EA41+EC41</f>
        <v>2000000</v>
      </c>
      <c r="DX41" s="35">
        <f>DU41*0.85</f>
        <v>1700000</v>
      </c>
      <c r="DY41" s="35">
        <f>DU41*0.1</f>
        <v>200000</v>
      </c>
      <c r="DZ41" s="35">
        <f>DU41*0.05</f>
        <v>100000</v>
      </c>
      <c r="EA41" s="35"/>
      <c r="EB41" s="35">
        <f>SUM(DX41:EA41)</f>
        <v>2000000</v>
      </c>
      <c r="EC41" s="35"/>
    </row>
    <row r="42" spans="1:141" ht="72.75" customHeight="1" x14ac:dyDescent="0.25">
      <c r="A42" s="1174" t="s">
        <v>545</v>
      </c>
      <c r="B42" s="1179" t="s">
        <v>508</v>
      </c>
      <c r="C42" s="1183">
        <f t="shared" si="61"/>
        <v>500000</v>
      </c>
      <c r="D42" s="1114">
        <f t="shared" si="61"/>
        <v>0</v>
      </c>
      <c r="E42" s="1114">
        <f t="shared" si="61"/>
        <v>0</v>
      </c>
      <c r="F42" s="1114">
        <f t="shared" si="61"/>
        <v>0</v>
      </c>
      <c r="G42" s="1114">
        <f t="shared" si="61"/>
        <v>0</v>
      </c>
      <c r="H42" s="1114">
        <f t="shared" si="61"/>
        <v>0</v>
      </c>
      <c r="I42" s="1114">
        <f t="shared" si="61"/>
        <v>0</v>
      </c>
      <c r="J42" s="1114">
        <f t="shared" si="61"/>
        <v>0</v>
      </c>
      <c r="K42" s="51" t="s">
        <v>133</v>
      </c>
      <c r="L42" s="202" t="s">
        <v>652</v>
      </c>
      <c r="M42" s="58">
        <f t="shared" si="56"/>
        <v>0</v>
      </c>
      <c r="N42" s="15"/>
      <c r="O42" s="1154">
        <v>0</v>
      </c>
      <c r="P42" s="1157">
        <f>U42+V42</f>
        <v>0</v>
      </c>
      <c r="Q42" s="1155"/>
      <c r="R42" s="1155"/>
      <c r="S42" s="1155"/>
      <c r="T42" s="1155"/>
      <c r="U42" s="1157">
        <f>Q42+R42+S42+T42</f>
        <v>0</v>
      </c>
      <c r="V42" s="1155"/>
      <c r="W42" s="525" t="s">
        <v>133</v>
      </c>
      <c r="X42" s="672"/>
      <c r="Y42" s="15"/>
      <c r="Z42" s="1113">
        <v>0</v>
      </c>
      <c r="AA42" s="1114">
        <f>AF42+AG42</f>
        <v>0</v>
      </c>
      <c r="AB42" s="1131"/>
      <c r="AC42" s="1131"/>
      <c r="AD42" s="1131"/>
      <c r="AE42" s="1131"/>
      <c r="AF42" s="1114">
        <f>AB42+AC42+AD42+AE42</f>
        <v>0</v>
      </c>
      <c r="AG42" s="1131"/>
      <c r="AH42" s="51" t="s">
        <v>133</v>
      </c>
      <c r="AI42" s="190"/>
      <c r="AJ42" s="15"/>
      <c r="AK42" s="1113">
        <v>30000</v>
      </c>
      <c r="AL42" s="1114">
        <f>AQ42+AR42</f>
        <v>0</v>
      </c>
      <c r="AM42" s="1116"/>
      <c r="AN42" s="1116"/>
      <c r="AO42" s="1116"/>
      <c r="AP42" s="1116"/>
      <c r="AQ42" s="1114">
        <f>AM42+AN42+AO42+AP42</f>
        <v>0</v>
      </c>
      <c r="AR42" s="1116"/>
      <c r="AS42" s="51" t="s">
        <v>133</v>
      </c>
      <c r="AT42" s="56"/>
      <c r="AU42" s="15"/>
      <c r="AV42" s="1113">
        <v>30000</v>
      </c>
      <c r="AW42" s="1114">
        <f>BB42+BC42</f>
        <v>0</v>
      </c>
      <c r="AX42" s="1116"/>
      <c r="AY42" s="1116"/>
      <c r="AZ42" s="1116"/>
      <c r="BA42" s="1116"/>
      <c r="BB42" s="1114">
        <f>AX42+AY42+AZ42+BA42</f>
        <v>0</v>
      </c>
      <c r="BC42" s="1116"/>
      <c r="BD42" s="51" t="s">
        <v>133</v>
      </c>
      <c r="BE42" s="56"/>
      <c r="BF42" s="15"/>
      <c r="BG42" s="1113">
        <v>150000</v>
      </c>
      <c r="BH42" s="1114">
        <f>BM42+BN42</f>
        <v>0</v>
      </c>
      <c r="BI42" s="1116"/>
      <c r="BJ42" s="1116"/>
      <c r="BK42" s="1116"/>
      <c r="BL42" s="1116"/>
      <c r="BM42" s="1114">
        <f>BI42+BJ42+BK42+BL42</f>
        <v>0</v>
      </c>
      <c r="BN42" s="1116"/>
      <c r="BO42" s="51" t="s">
        <v>133</v>
      </c>
      <c r="BP42" s="56"/>
      <c r="BQ42" s="15"/>
      <c r="BR42" s="1113">
        <v>290000</v>
      </c>
      <c r="BS42" s="1114">
        <f>BX42+BY42</f>
        <v>0</v>
      </c>
      <c r="BT42" s="1116"/>
      <c r="BU42" s="1116"/>
      <c r="BV42" s="1116"/>
      <c r="BW42" s="1116"/>
      <c r="BX42" s="1114">
        <f>BT42+BU42+BV42+BW42</f>
        <v>0</v>
      </c>
      <c r="BY42" s="1116"/>
      <c r="BZ42" s="51" t="s">
        <v>133</v>
      </c>
      <c r="CA42" s="56"/>
      <c r="CB42" s="15"/>
      <c r="CC42" s="1113"/>
      <c r="CD42" s="1114">
        <f>CI42+CJ42</f>
        <v>0</v>
      </c>
      <c r="CE42" s="1116"/>
      <c r="CF42" s="1116"/>
      <c r="CG42" s="1116"/>
      <c r="CH42" s="1116"/>
      <c r="CI42" s="1114">
        <f>CE42+CF42+CG42+CH42</f>
        <v>0</v>
      </c>
      <c r="CJ42" s="1116"/>
      <c r="CK42" s="51" t="s">
        <v>133</v>
      </c>
      <c r="CL42" s="56"/>
      <c r="CM42" s="15"/>
      <c r="CN42" s="1113"/>
      <c r="CO42" s="1114">
        <f>CT42+CU42</f>
        <v>0</v>
      </c>
      <c r="CP42" s="1116"/>
      <c r="CQ42" s="1116"/>
      <c r="CR42" s="1116"/>
      <c r="CS42" s="1116"/>
      <c r="CT42" s="1114">
        <f>CP42+CQ42+CR42+CS42</f>
        <v>0</v>
      </c>
      <c r="CU42" s="1116"/>
      <c r="CV42" s="51" t="s">
        <v>133</v>
      </c>
      <c r="CW42" s="56"/>
      <c r="CX42" s="15"/>
      <c r="CY42" s="1113"/>
      <c r="CZ42" s="1114">
        <f>DE42+DF42</f>
        <v>0</v>
      </c>
      <c r="DA42" s="1116"/>
      <c r="DB42" s="1116"/>
      <c r="DC42" s="1116"/>
      <c r="DD42" s="1116"/>
      <c r="DE42" s="1114">
        <f>DA42+DB42+DC42+DD42</f>
        <v>0</v>
      </c>
      <c r="DF42" s="1116"/>
      <c r="DG42" s="51" t="s">
        <v>133</v>
      </c>
      <c r="DH42" s="56"/>
      <c r="DI42" s="15"/>
      <c r="DJ42" s="15"/>
      <c r="DL42" s="32"/>
      <c r="DM42" s="32"/>
      <c r="DN42" s="32"/>
      <c r="DO42" s="32"/>
      <c r="DP42" s="32"/>
      <c r="DQ42" s="32"/>
      <c r="DR42" s="32"/>
      <c r="DS42" s="32"/>
      <c r="DT42" s="32"/>
      <c r="DU42" s="32">
        <f t="shared" si="33"/>
        <v>0</v>
      </c>
    </row>
    <row r="43" spans="1:141" ht="80.25" customHeight="1" x14ac:dyDescent="0.25">
      <c r="A43" s="1174"/>
      <c r="B43" s="1179"/>
      <c r="C43" s="1184"/>
      <c r="D43" s="1175"/>
      <c r="E43" s="1175"/>
      <c r="F43" s="1175"/>
      <c r="G43" s="1175"/>
      <c r="H43" s="1175"/>
      <c r="I43" s="1175"/>
      <c r="J43" s="1175"/>
      <c r="K43" s="51" t="s">
        <v>664</v>
      </c>
      <c r="L43" s="202" t="s">
        <v>159</v>
      </c>
      <c r="M43" s="58">
        <f t="shared" si="56"/>
        <v>0</v>
      </c>
      <c r="N43" s="15"/>
      <c r="O43" s="1154"/>
      <c r="P43" s="1159"/>
      <c r="Q43" s="1156"/>
      <c r="R43" s="1156"/>
      <c r="S43" s="1156"/>
      <c r="T43" s="1156"/>
      <c r="U43" s="1159"/>
      <c r="V43" s="1156"/>
      <c r="W43" s="525" t="s">
        <v>664</v>
      </c>
      <c r="X43" s="672"/>
      <c r="Y43" s="15"/>
      <c r="Z43" s="1113"/>
      <c r="AA43" s="1115"/>
      <c r="AB43" s="1132"/>
      <c r="AC43" s="1132"/>
      <c r="AD43" s="1132"/>
      <c r="AE43" s="1132"/>
      <c r="AF43" s="1115"/>
      <c r="AG43" s="1132"/>
      <c r="AH43" s="51" t="s">
        <v>664</v>
      </c>
      <c r="AI43" s="190"/>
      <c r="AJ43" s="15"/>
      <c r="AK43" s="1113"/>
      <c r="AL43" s="1115"/>
      <c r="AM43" s="1117"/>
      <c r="AN43" s="1117"/>
      <c r="AO43" s="1117"/>
      <c r="AP43" s="1117"/>
      <c r="AQ43" s="1115"/>
      <c r="AR43" s="1117"/>
      <c r="AS43" s="51" t="s">
        <v>664</v>
      </c>
      <c r="AT43" s="56"/>
      <c r="AU43" s="15"/>
      <c r="AV43" s="1113"/>
      <c r="AW43" s="1115"/>
      <c r="AX43" s="1117"/>
      <c r="AY43" s="1117"/>
      <c r="AZ43" s="1117"/>
      <c r="BA43" s="1117"/>
      <c r="BB43" s="1115"/>
      <c r="BC43" s="1117"/>
      <c r="BD43" s="51" t="s">
        <v>664</v>
      </c>
      <c r="BE43" s="56"/>
      <c r="BF43" s="15"/>
      <c r="BG43" s="1113"/>
      <c r="BH43" s="1115"/>
      <c r="BI43" s="1117"/>
      <c r="BJ43" s="1117"/>
      <c r="BK43" s="1117"/>
      <c r="BL43" s="1117"/>
      <c r="BM43" s="1115"/>
      <c r="BN43" s="1117"/>
      <c r="BO43" s="51" t="s">
        <v>664</v>
      </c>
      <c r="BP43" s="56"/>
      <c r="BQ43" s="15"/>
      <c r="BR43" s="1113"/>
      <c r="BS43" s="1115"/>
      <c r="BT43" s="1117"/>
      <c r="BU43" s="1117"/>
      <c r="BV43" s="1117"/>
      <c r="BW43" s="1117"/>
      <c r="BX43" s="1115"/>
      <c r="BY43" s="1117"/>
      <c r="BZ43" s="51" t="s">
        <v>664</v>
      </c>
      <c r="CA43" s="56"/>
      <c r="CB43" s="15"/>
      <c r="CC43" s="1113"/>
      <c r="CD43" s="1115"/>
      <c r="CE43" s="1117"/>
      <c r="CF43" s="1117"/>
      <c r="CG43" s="1117"/>
      <c r="CH43" s="1117"/>
      <c r="CI43" s="1115"/>
      <c r="CJ43" s="1117"/>
      <c r="CK43" s="51" t="s">
        <v>664</v>
      </c>
      <c r="CL43" s="56"/>
      <c r="CM43" s="15"/>
      <c r="CN43" s="1113"/>
      <c r="CO43" s="1115"/>
      <c r="CP43" s="1117"/>
      <c r="CQ43" s="1117"/>
      <c r="CR43" s="1117"/>
      <c r="CS43" s="1117"/>
      <c r="CT43" s="1115"/>
      <c r="CU43" s="1117"/>
      <c r="CV43" s="51" t="s">
        <v>664</v>
      </c>
      <c r="CW43" s="56"/>
      <c r="CX43" s="15"/>
      <c r="CY43" s="1113"/>
      <c r="CZ43" s="1115"/>
      <c r="DA43" s="1117"/>
      <c r="DB43" s="1117"/>
      <c r="DC43" s="1117"/>
      <c r="DD43" s="1117"/>
      <c r="DE43" s="1115"/>
      <c r="DF43" s="1117"/>
      <c r="DG43" s="51" t="s">
        <v>664</v>
      </c>
      <c r="DH43" s="56"/>
      <c r="DI43" s="15"/>
      <c r="DJ43" s="15"/>
      <c r="DL43" s="32"/>
      <c r="DM43" s="32"/>
      <c r="DN43" s="32">
        <v>30000</v>
      </c>
      <c r="DO43" s="32">
        <v>30000</v>
      </c>
      <c r="DP43" s="32">
        <v>150000</v>
      </c>
      <c r="DQ43" s="32">
        <v>290000</v>
      </c>
      <c r="DR43" s="32"/>
      <c r="DS43" s="32"/>
      <c r="DT43" s="32"/>
      <c r="DU43" s="32">
        <f t="shared" si="33"/>
        <v>500000</v>
      </c>
      <c r="DW43" s="35">
        <f>DX43+DY43+DZ43+EA43+EC43</f>
        <v>500000</v>
      </c>
      <c r="DX43" s="35">
        <f>DU43*0.85</f>
        <v>425000</v>
      </c>
      <c r="DY43" s="35">
        <f>DU43*0.1</f>
        <v>50000</v>
      </c>
      <c r="DZ43" s="35"/>
      <c r="EA43" s="35">
        <f>DU43*0.05</f>
        <v>25000</v>
      </c>
      <c r="EB43" s="35">
        <f>SUM(DX43:EA43)</f>
        <v>500000</v>
      </c>
      <c r="EC43" s="35"/>
    </row>
    <row r="44" spans="1:141" ht="15" customHeight="1" x14ac:dyDescent="0.25">
      <c r="A44" s="1180" t="s">
        <v>665</v>
      </c>
      <c r="B44" s="1181"/>
      <c r="C44" s="1181"/>
      <c r="D44" s="1181"/>
      <c r="E44" s="1181"/>
      <c r="F44" s="1181"/>
      <c r="G44" s="1181"/>
      <c r="H44" s="1181"/>
      <c r="I44" s="1181"/>
      <c r="J44" s="1181"/>
      <c r="K44" s="1181"/>
      <c r="L44" s="1181"/>
      <c r="M44" s="1182"/>
      <c r="N44" s="47"/>
      <c r="O44" s="1171" t="s">
        <v>665</v>
      </c>
      <c r="P44" s="1172"/>
      <c r="Q44" s="1172"/>
      <c r="R44" s="1172"/>
      <c r="S44" s="1172"/>
      <c r="T44" s="1172"/>
      <c r="U44" s="1172"/>
      <c r="V44" s="1172"/>
      <c r="W44" s="1172"/>
      <c r="X44" s="1173"/>
      <c r="Y44" s="47"/>
      <c r="Z44" s="1137" t="s">
        <v>665</v>
      </c>
      <c r="AA44" s="1138"/>
      <c r="AB44" s="1138"/>
      <c r="AC44" s="1138"/>
      <c r="AD44" s="1138"/>
      <c r="AE44" s="1138"/>
      <c r="AF44" s="1138"/>
      <c r="AG44" s="1138"/>
      <c r="AH44" s="1138"/>
      <c r="AI44" s="1139"/>
      <c r="AJ44" s="47"/>
      <c r="AK44" s="1137" t="s">
        <v>665</v>
      </c>
      <c r="AL44" s="1138"/>
      <c r="AM44" s="1138"/>
      <c r="AN44" s="1138"/>
      <c r="AO44" s="1138"/>
      <c r="AP44" s="1138"/>
      <c r="AQ44" s="1138"/>
      <c r="AR44" s="1138"/>
      <c r="AS44" s="1138"/>
      <c r="AT44" s="1139"/>
      <c r="AU44" s="47"/>
      <c r="AV44" s="1137" t="s">
        <v>665</v>
      </c>
      <c r="AW44" s="1138"/>
      <c r="AX44" s="1138"/>
      <c r="AY44" s="1138"/>
      <c r="AZ44" s="1138"/>
      <c r="BA44" s="1138"/>
      <c r="BB44" s="1138"/>
      <c r="BC44" s="1138"/>
      <c r="BD44" s="1138"/>
      <c r="BE44" s="1139"/>
      <c r="BF44" s="47"/>
      <c r="BG44" s="1137" t="s">
        <v>665</v>
      </c>
      <c r="BH44" s="1138"/>
      <c r="BI44" s="1138"/>
      <c r="BJ44" s="1138"/>
      <c r="BK44" s="1138"/>
      <c r="BL44" s="1138"/>
      <c r="BM44" s="1138"/>
      <c r="BN44" s="1138"/>
      <c r="BO44" s="1138"/>
      <c r="BP44" s="1139"/>
      <c r="BQ44" s="47"/>
      <c r="BR44" s="1137" t="s">
        <v>665</v>
      </c>
      <c r="BS44" s="1138"/>
      <c r="BT44" s="1138"/>
      <c r="BU44" s="1138"/>
      <c r="BV44" s="1138"/>
      <c r="BW44" s="1138"/>
      <c r="BX44" s="1138"/>
      <c r="BY44" s="1138"/>
      <c r="BZ44" s="1138"/>
      <c r="CA44" s="1139"/>
      <c r="CB44" s="47"/>
      <c r="CC44" s="1137" t="s">
        <v>665</v>
      </c>
      <c r="CD44" s="1138"/>
      <c r="CE44" s="1138"/>
      <c r="CF44" s="1138"/>
      <c r="CG44" s="1138"/>
      <c r="CH44" s="1138"/>
      <c r="CI44" s="1138"/>
      <c r="CJ44" s="1138"/>
      <c r="CK44" s="1138"/>
      <c r="CL44" s="1139"/>
      <c r="CM44" s="47"/>
      <c r="CN44" s="1137" t="s">
        <v>665</v>
      </c>
      <c r="CO44" s="1138"/>
      <c r="CP44" s="1138"/>
      <c r="CQ44" s="1138"/>
      <c r="CR44" s="1138"/>
      <c r="CS44" s="1138"/>
      <c r="CT44" s="1138"/>
      <c r="CU44" s="1138"/>
      <c r="CV44" s="1138"/>
      <c r="CW44" s="1139"/>
      <c r="CX44" s="47"/>
      <c r="CY44" s="1137" t="s">
        <v>665</v>
      </c>
      <c r="CZ44" s="1138"/>
      <c r="DA44" s="1138"/>
      <c r="DB44" s="1138"/>
      <c r="DC44" s="1138"/>
      <c r="DD44" s="1138"/>
      <c r="DE44" s="1138"/>
      <c r="DF44" s="1138"/>
      <c r="DG44" s="1138"/>
      <c r="DH44" s="1139"/>
      <c r="DI44" s="47"/>
      <c r="DJ44" s="47"/>
      <c r="DL44" s="32"/>
      <c r="DM44" s="32"/>
      <c r="DN44" s="32"/>
      <c r="DO44" s="32"/>
      <c r="DP44" s="32"/>
      <c r="DQ44" s="32"/>
      <c r="DR44" s="32"/>
      <c r="DS44" s="32"/>
      <c r="DT44" s="32"/>
      <c r="DU44" s="32">
        <f t="shared" si="33"/>
        <v>0</v>
      </c>
    </row>
    <row r="45" spans="1:141" ht="165.75" customHeight="1" x14ac:dyDescent="0.25">
      <c r="A45" s="50" t="s">
        <v>546</v>
      </c>
      <c r="B45" s="613" t="s">
        <v>511</v>
      </c>
      <c r="C45" s="184">
        <f t="shared" ref="C45:J46" si="62">O45+Z45+AK45+AV45+BG45+BR45+CC45+CN45+CY45</f>
        <v>2000000</v>
      </c>
      <c r="D45" s="71">
        <f t="shared" si="62"/>
        <v>0</v>
      </c>
      <c r="E45" s="71">
        <f t="shared" si="62"/>
        <v>0</v>
      </c>
      <c r="F45" s="71">
        <f t="shared" si="62"/>
        <v>0</v>
      </c>
      <c r="G45" s="71">
        <f t="shared" si="62"/>
        <v>0</v>
      </c>
      <c r="H45" s="71">
        <f t="shared" si="62"/>
        <v>0</v>
      </c>
      <c r="I45" s="71">
        <f t="shared" si="62"/>
        <v>0</v>
      </c>
      <c r="J45" s="71">
        <f t="shared" si="62"/>
        <v>0</v>
      </c>
      <c r="K45" s="51" t="s">
        <v>136</v>
      </c>
      <c r="L45" s="202">
        <v>1</v>
      </c>
      <c r="M45" s="58">
        <f>X45++AI45+AT45+BE45+BP45++CA45+CL45+CW45+DH45</f>
        <v>0</v>
      </c>
      <c r="N45" s="15"/>
      <c r="O45" s="678">
        <v>0</v>
      </c>
      <c r="P45" s="679">
        <f>U45+V45</f>
        <v>0</v>
      </c>
      <c r="Q45" s="681"/>
      <c r="R45" s="681"/>
      <c r="S45" s="681"/>
      <c r="T45" s="681"/>
      <c r="U45" s="679">
        <f>Q45+R45+S45+T45</f>
        <v>0</v>
      </c>
      <c r="V45" s="681"/>
      <c r="W45" s="525" t="s">
        <v>136</v>
      </c>
      <c r="X45" s="672"/>
      <c r="Y45" s="15"/>
      <c r="Z45" s="97">
        <v>500000</v>
      </c>
      <c r="AA45" s="71">
        <f>AF45+AG45</f>
        <v>0</v>
      </c>
      <c r="AB45" s="199"/>
      <c r="AC45" s="199"/>
      <c r="AD45" s="199"/>
      <c r="AE45" s="199"/>
      <c r="AF45" s="71">
        <f>AB45+AC45+AD45+AE45</f>
        <v>0</v>
      </c>
      <c r="AG45" s="199"/>
      <c r="AH45" s="51" t="s">
        <v>136</v>
      </c>
      <c r="AI45" s="190"/>
      <c r="AJ45" s="15"/>
      <c r="AK45" s="97">
        <v>500000</v>
      </c>
      <c r="AL45" s="71">
        <f>AQ45+AR45</f>
        <v>0</v>
      </c>
      <c r="AM45" s="75"/>
      <c r="AN45" s="75"/>
      <c r="AO45" s="75"/>
      <c r="AP45" s="75"/>
      <c r="AQ45" s="71">
        <f>AM45+AN45+AO45+AP45</f>
        <v>0</v>
      </c>
      <c r="AR45" s="75"/>
      <c r="AS45" s="51" t="s">
        <v>136</v>
      </c>
      <c r="AT45" s="56"/>
      <c r="AU45" s="15"/>
      <c r="AV45" s="97">
        <v>500000</v>
      </c>
      <c r="AW45" s="71">
        <f>BB45+BC45</f>
        <v>0</v>
      </c>
      <c r="AX45" s="75"/>
      <c r="AY45" s="75"/>
      <c r="AZ45" s="75"/>
      <c r="BA45" s="75"/>
      <c r="BB45" s="71">
        <f>AX45+AY45+AZ45+BA45</f>
        <v>0</v>
      </c>
      <c r="BC45" s="75"/>
      <c r="BD45" s="51" t="s">
        <v>136</v>
      </c>
      <c r="BE45" s="56"/>
      <c r="BF45" s="15"/>
      <c r="BG45" s="97">
        <v>500000</v>
      </c>
      <c r="BH45" s="71">
        <f>BM45+BN45</f>
        <v>0</v>
      </c>
      <c r="BI45" s="75"/>
      <c r="BJ45" s="75"/>
      <c r="BK45" s="75"/>
      <c r="BL45" s="75"/>
      <c r="BM45" s="71">
        <f>BI45+BJ45+BK45+BL45</f>
        <v>0</v>
      </c>
      <c r="BN45" s="75"/>
      <c r="BO45" s="51" t="s">
        <v>136</v>
      </c>
      <c r="BP45" s="56"/>
      <c r="BQ45" s="15"/>
      <c r="BR45" s="97"/>
      <c r="BS45" s="71">
        <f>BX45+BY45</f>
        <v>0</v>
      </c>
      <c r="BT45" s="75"/>
      <c r="BU45" s="75"/>
      <c r="BV45" s="75"/>
      <c r="BW45" s="75"/>
      <c r="BX45" s="71">
        <f>BT45+BU45+BV45+BW45</f>
        <v>0</v>
      </c>
      <c r="BY45" s="75"/>
      <c r="BZ45" s="51" t="s">
        <v>136</v>
      </c>
      <c r="CA45" s="56"/>
      <c r="CB45" s="15"/>
      <c r="CC45" s="97"/>
      <c r="CD45" s="71">
        <f>CI45+CJ45</f>
        <v>0</v>
      </c>
      <c r="CE45" s="75"/>
      <c r="CF45" s="75"/>
      <c r="CG45" s="75"/>
      <c r="CH45" s="75"/>
      <c r="CI45" s="71">
        <f>CE45+CF45+CG45+CH45</f>
        <v>0</v>
      </c>
      <c r="CJ45" s="75"/>
      <c r="CK45" s="51" t="s">
        <v>136</v>
      </c>
      <c r="CL45" s="56"/>
      <c r="CM45" s="15"/>
      <c r="CN45" s="97"/>
      <c r="CO45" s="71">
        <f>CT45+CU45</f>
        <v>0</v>
      </c>
      <c r="CP45" s="75"/>
      <c r="CQ45" s="75"/>
      <c r="CR45" s="75"/>
      <c r="CS45" s="75"/>
      <c r="CT45" s="71">
        <f>CP45+CQ45+CR45+CS45</f>
        <v>0</v>
      </c>
      <c r="CU45" s="75"/>
      <c r="CV45" s="51" t="s">
        <v>136</v>
      </c>
      <c r="CW45" s="56"/>
      <c r="CX45" s="15"/>
      <c r="CY45" s="97"/>
      <c r="CZ45" s="71">
        <f>DE45+DF45</f>
        <v>0</v>
      </c>
      <c r="DA45" s="75"/>
      <c r="DB45" s="75"/>
      <c r="DC45" s="75"/>
      <c r="DD45" s="75"/>
      <c r="DE45" s="71">
        <f>DA45+DB45+DC45+DD45</f>
        <v>0</v>
      </c>
      <c r="DF45" s="75"/>
      <c r="DG45" s="51" t="s">
        <v>136</v>
      </c>
      <c r="DH45" s="56"/>
      <c r="DI45" s="15"/>
      <c r="DJ45" s="15"/>
      <c r="DL45" s="32"/>
      <c r="DM45" s="32">
        <v>500000</v>
      </c>
      <c r="DN45" s="32">
        <v>500000</v>
      </c>
      <c r="DO45" s="32">
        <v>500000</v>
      </c>
      <c r="DP45" s="32">
        <v>500000</v>
      </c>
      <c r="DQ45" s="32"/>
      <c r="DR45" s="32"/>
      <c r="DS45" s="32"/>
      <c r="DT45" s="32"/>
      <c r="DU45" s="32">
        <f t="shared" si="33"/>
        <v>2000000</v>
      </c>
      <c r="DW45" s="35">
        <f>DX45+DY45+DZ45+EA45+EC45</f>
        <v>2000000</v>
      </c>
      <c r="DX45" s="35">
        <f>DU45*0.85</f>
        <v>1700000</v>
      </c>
      <c r="DY45" s="35">
        <f>DU45*0.1</f>
        <v>200000</v>
      </c>
      <c r="DZ45" s="35"/>
      <c r="EA45" s="35">
        <f>DU45*0.05</f>
        <v>100000</v>
      </c>
      <c r="EB45" s="35">
        <f>SUM(DX45:EA45)</f>
        <v>2000000</v>
      </c>
      <c r="EC45" s="35"/>
    </row>
    <row r="46" spans="1:141" ht="291.75" customHeight="1" thickBot="1" x14ac:dyDescent="0.3">
      <c r="A46" s="50" t="s">
        <v>547</v>
      </c>
      <c r="B46" s="613" t="s">
        <v>134</v>
      </c>
      <c r="C46" s="184">
        <f t="shared" si="62"/>
        <v>3000000</v>
      </c>
      <c r="D46" s="71">
        <f t="shared" si="62"/>
        <v>0</v>
      </c>
      <c r="E46" s="71">
        <f t="shared" si="62"/>
        <v>0</v>
      </c>
      <c r="F46" s="71">
        <f t="shared" si="62"/>
        <v>0</v>
      </c>
      <c r="G46" s="71">
        <f t="shared" si="62"/>
        <v>0</v>
      </c>
      <c r="H46" s="71">
        <f t="shared" si="62"/>
        <v>0</v>
      </c>
      <c r="I46" s="71">
        <f t="shared" si="62"/>
        <v>0</v>
      </c>
      <c r="J46" s="71">
        <f t="shared" si="62"/>
        <v>0</v>
      </c>
      <c r="K46" s="51" t="s">
        <v>137</v>
      </c>
      <c r="L46" s="202">
        <v>1</v>
      </c>
      <c r="M46" s="58">
        <f>X46++AI46+AT46+BE46+BP46++CA46+CL46+CW46+DH46</f>
        <v>0</v>
      </c>
      <c r="N46" s="15"/>
      <c r="O46" s="682">
        <v>0</v>
      </c>
      <c r="P46" s="683">
        <f>U46+V46</f>
        <v>0</v>
      </c>
      <c r="Q46" s="684"/>
      <c r="R46" s="684"/>
      <c r="S46" s="684"/>
      <c r="T46" s="684"/>
      <c r="U46" s="683">
        <f>Q46+R46+S46+T46</f>
        <v>0</v>
      </c>
      <c r="V46" s="684"/>
      <c r="W46" s="534" t="s">
        <v>137</v>
      </c>
      <c r="X46" s="673"/>
      <c r="Y46" s="15"/>
      <c r="Z46" s="98">
        <v>1500000</v>
      </c>
      <c r="AA46" s="76">
        <f>AF46+AG46</f>
        <v>0</v>
      </c>
      <c r="AB46" s="560"/>
      <c r="AC46" s="560"/>
      <c r="AD46" s="560"/>
      <c r="AE46" s="560"/>
      <c r="AF46" s="76">
        <f>AB46+AC46+AD46+AE46</f>
        <v>0</v>
      </c>
      <c r="AG46" s="560"/>
      <c r="AH46" s="54" t="s">
        <v>137</v>
      </c>
      <c r="AI46" s="556"/>
      <c r="AJ46" s="15"/>
      <c r="AK46" s="98">
        <v>1000000</v>
      </c>
      <c r="AL46" s="76">
        <f>AQ46+AR46</f>
        <v>0</v>
      </c>
      <c r="AM46" s="77"/>
      <c r="AN46" s="77"/>
      <c r="AO46" s="77"/>
      <c r="AP46" s="77"/>
      <c r="AQ46" s="76">
        <f>AM46+AN46+AO46+AP46</f>
        <v>0</v>
      </c>
      <c r="AR46" s="77"/>
      <c r="AS46" s="54" t="s">
        <v>137</v>
      </c>
      <c r="AT46" s="57"/>
      <c r="AU46" s="15"/>
      <c r="AV46" s="98">
        <v>500000</v>
      </c>
      <c r="AW46" s="76">
        <f>BB46+BC46</f>
        <v>0</v>
      </c>
      <c r="AX46" s="77"/>
      <c r="AY46" s="77"/>
      <c r="AZ46" s="77"/>
      <c r="BA46" s="77"/>
      <c r="BB46" s="76">
        <f>AX46+AY46+AZ46+BA46</f>
        <v>0</v>
      </c>
      <c r="BC46" s="77"/>
      <c r="BD46" s="54" t="s">
        <v>137</v>
      </c>
      <c r="BE46" s="57"/>
      <c r="BF46" s="15"/>
      <c r="BG46" s="98"/>
      <c r="BH46" s="76">
        <f>BM46+BN46</f>
        <v>0</v>
      </c>
      <c r="BI46" s="77"/>
      <c r="BJ46" s="77"/>
      <c r="BK46" s="77"/>
      <c r="BL46" s="77"/>
      <c r="BM46" s="76">
        <f>BI46+BJ46+BK46+BL46</f>
        <v>0</v>
      </c>
      <c r="BN46" s="77"/>
      <c r="BO46" s="54" t="s">
        <v>137</v>
      </c>
      <c r="BP46" s="57"/>
      <c r="BQ46" s="15"/>
      <c r="BR46" s="98"/>
      <c r="BS46" s="76">
        <f>BX46+BY46</f>
        <v>0</v>
      </c>
      <c r="BT46" s="77"/>
      <c r="BU46" s="77"/>
      <c r="BV46" s="77"/>
      <c r="BW46" s="77"/>
      <c r="BX46" s="76">
        <f>BT46+BU46+BV46+BW46</f>
        <v>0</v>
      </c>
      <c r="BY46" s="77"/>
      <c r="BZ46" s="54" t="s">
        <v>137</v>
      </c>
      <c r="CA46" s="57"/>
      <c r="CB46" s="15"/>
      <c r="CC46" s="98"/>
      <c r="CD46" s="76">
        <f>CI46+CJ46</f>
        <v>0</v>
      </c>
      <c r="CE46" s="77"/>
      <c r="CF46" s="77"/>
      <c r="CG46" s="77"/>
      <c r="CH46" s="77"/>
      <c r="CI46" s="76">
        <f>CE46+CF46+CG46+CH46</f>
        <v>0</v>
      </c>
      <c r="CJ46" s="77"/>
      <c r="CK46" s="54" t="s">
        <v>137</v>
      </c>
      <c r="CL46" s="57"/>
      <c r="CM46" s="15"/>
      <c r="CN46" s="98"/>
      <c r="CO46" s="76">
        <f>CT46+CU46</f>
        <v>0</v>
      </c>
      <c r="CP46" s="77"/>
      <c r="CQ46" s="77"/>
      <c r="CR46" s="77"/>
      <c r="CS46" s="77"/>
      <c r="CT46" s="76">
        <f>CP46+CQ46+CR46+CS46</f>
        <v>0</v>
      </c>
      <c r="CU46" s="77"/>
      <c r="CV46" s="54" t="s">
        <v>137</v>
      </c>
      <c r="CW46" s="57"/>
      <c r="CX46" s="15"/>
      <c r="CY46" s="98"/>
      <c r="CZ46" s="76">
        <f>DE46+DF46</f>
        <v>0</v>
      </c>
      <c r="DA46" s="77"/>
      <c r="DB46" s="77"/>
      <c r="DC46" s="77"/>
      <c r="DD46" s="77"/>
      <c r="DE46" s="76">
        <f>DA46+DB46+DC46+DD46</f>
        <v>0</v>
      </c>
      <c r="DF46" s="77"/>
      <c r="DG46" s="54" t="s">
        <v>137</v>
      </c>
      <c r="DH46" s="57"/>
      <c r="DI46" s="15"/>
      <c r="DJ46" s="15"/>
      <c r="DL46" s="32"/>
      <c r="DM46" s="32">
        <v>1500000</v>
      </c>
      <c r="DN46" s="32">
        <v>1000000</v>
      </c>
      <c r="DO46" s="32">
        <v>500000</v>
      </c>
      <c r="DP46" s="32"/>
      <c r="DQ46" s="32"/>
      <c r="DR46" s="32"/>
      <c r="DS46" s="32"/>
      <c r="DT46" s="32"/>
      <c r="DU46" s="32">
        <f t="shared" si="33"/>
        <v>3000000</v>
      </c>
      <c r="DW46" s="35">
        <f>DX46+DY46+DZ46+EA46+EC46</f>
        <v>3000000</v>
      </c>
      <c r="DX46" s="35">
        <v>0</v>
      </c>
      <c r="DY46" s="35">
        <v>0</v>
      </c>
      <c r="DZ46" s="35">
        <v>0</v>
      </c>
      <c r="EA46" s="35"/>
      <c r="EB46" s="35">
        <f>SUM(DX46:EA46)</f>
        <v>0</v>
      </c>
      <c r="EC46" s="35">
        <f>DU46</f>
        <v>3000000</v>
      </c>
    </row>
    <row r="47" spans="1:141" ht="30" customHeight="1" thickBot="1" x14ac:dyDescent="0.3">
      <c r="A47" s="1194" t="s">
        <v>666</v>
      </c>
      <c r="B47" s="1195"/>
      <c r="C47" s="1196"/>
      <c r="D47" s="1196"/>
      <c r="E47" s="1196"/>
      <c r="F47" s="1196"/>
      <c r="G47" s="1196"/>
      <c r="H47" s="1196"/>
      <c r="I47" s="1196"/>
      <c r="J47" s="1196"/>
      <c r="K47" s="1195"/>
      <c r="L47" s="1195"/>
      <c r="M47" s="1197"/>
      <c r="N47" s="47"/>
      <c r="O47" s="1163" t="s">
        <v>666</v>
      </c>
      <c r="P47" s="1164"/>
      <c r="Q47" s="1164"/>
      <c r="R47" s="1164"/>
      <c r="S47" s="1164"/>
      <c r="T47" s="1164"/>
      <c r="U47" s="1164"/>
      <c r="V47" s="1164"/>
      <c r="W47" s="1164"/>
      <c r="X47" s="1165"/>
      <c r="Y47" s="47"/>
      <c r="Z47" s="1118" t="s">
        <v>666</v>
      </c>
      <c r="AA47" s="1119"/>
      <c r="AB47" s="1119"/>
      <c r="AC47" s="1119"/>
      <c r="AD47" s="1119"/>
      <c r="AE47" s="1119"/>
      <c r="AF47" s="1119"/>
      <c r="AG47" s="1119"/>
      <c r="AH47" s="1119"/>
      <c r="AI47" s="1120"/>
      <c r="AJ47" s="47"/>
      <c r="AK47" s="1118" t="s">
        <v>666</v>
      </c>
      <c r="AL47" s="1119"/>
      <c r="AM47" s="1119"/>
      <c r="AN47" s="1119"/>
      <c r="AO47" s="1119"/>
      <c r="AP47" s="1119"/>
      <c r="AQ47" s="1119"/>
      <c r="AR47" s="1119"/>
      <c r="AS47" s="1119"/>
      <c r="AT47" s="1120"/>
      <c r="AU47" s="47"/>
      <c r="AV47" s="1118" t="s">
        <v>666</v>
      </c>
      <c r="AW47" s="1119"/>
      <c r="AX47" s="1119"/>
      <c r="AY47" s="1119"/>
      <c r="AZ47" s="1119"/>
      <c r="BA47" s="1119"/>
      <c r="BB47" s="1119"/>
      <c r="BC47" s="1119"/>
      <c r="BD47" s="1119"/>
      <c r="BE47" s="1120"/>
      <c r="BF47" s="47"/>
      <c r="BG47" s="1118" t="s">
        <v>666</v>
      </c>
      <c r="BH47" s="1119"/>
      <c r="BI47" s="1119"/>
      <c r="BJ47" s="1119"/>
      <c r="BK47" s="1119"/>
      <c r="BL47" s="1119"/>
      <c r="BM47" s="1119"/>
      <c r="BN47" s="1119"/>
      <c r="BO47" s="1119"/>
      <c r="BP47" s="1120"/>
      <c r="BQ47" s="47"/>
      <c r="BR47" s="1118" t="s">
        <v>666</v>
      </c>
      <c r="BS47" s="1119"/>
      <c r="BT47" s="1119"/>
      <c r="BU47" s="1119"/>
      <c r="BV47" s="1119"/>
      <c r="BW47" s="1119"/>
      <c r="BX47" s="1119"/>
      <c r="BY47" s="1119"/>
      <c r="BZ47" s="1119"/>
      <c r="CA47" s="1120"/>
      <c r="CB47" s="47"/>
      <c r="CC47" s="1118" t="s">
        <v>666</v>
      </c>
      <c r="CD47" s="1119"/>
      <c r="CE47" s="1119"/>
      <c r="CF47" s="1119"/>
      <c r="CG47" s="1119"/>
      <c r="CH47" s="1119"/>
      <c r="CI47" s="1119"/>
      <c r="CJ47" s="1119"/>
      <c r="CK47" s="1119"/>
      <c r="CL47" s="1120"/>
      <c r="CM47" s="47"/>
      <c r="CN47" s="1118" t="s">
        <v>666</v>
      </c>
      <c r="CO47" s="1119"/>
      <c r="CP47" s="1119"/>
      <c r="CQ47" s="1119"/>
      <c r="CR47" s="1119"/>
      <c r="CS47" s="1119"/>
      <c r="CT47" s="1119"/>
      <c r="CU47" s="1119"/>
      <c r="CV47" s="1119"/>
      <c r="CW47" s="1120"/>
      <c r="CX47" s="47"/>
      <c r="CY47" s="1118" t="s">
        <v>666</v>
      </c>
      <c r="CZ47" s="1119"/>
      <c r="DA47" s="1119"/>
      <c r="DB47" s="1119"/>
      <c r="DC47" s="1119"/>
      <c r="DD47" s="1119"/>
      <c r="DE47" s="1119"/>
      <c r="DF47" s="1119"/>
      <c r="DG47" s="1119"/>
      <c r="DH47" s="1120"/>
      <c r="DI47" s="47"/>
      <c r="DJ47" s="47"/>
      <c r="DL47" s="32"/>
      <c r="DM47" s="32"/>
      <c r="DN47" s="32"/>
      <c r="DO47" s="32"/>
      <c r="DP47" s="32"/>
      <c r="DQ47" s="32"/>
      <c r="DR47" s="32"/>
      <c r="DS47" s="32"/>
      <c r="DT47" s="32"/>
      <c r="DU47" s="32">
        <f t="shared" si="33"/>
        <v>0</v>
      </c>
      <c r="ED47" s="38" t="s">
        <v>244</v>
      </c>
      <c r="EE47" s="39">
        <f>SUM(DW50:DW66)</f>
        <v>994000</v>
      </c>
      <c r="EF47" s="39">
        <f t="shared" ref="EF47:EK47" si="63">SUM(DX50:DX66)</f>
        <v>740350</v>
      </c>
      <c r="EG47" s="39">
        <f t="shared" si="63"/>
        <v>175300</v>
      </c>
      <c r="EH47" s="39">
        <f t="shared" si="63"/>
        <v>0</v>
      </c>
      <c r="EI47" s="39">
        <f t="shared" si="63"/>
        <v>78350</v>
      </c>
      <c r="EJ47" s="39">
        <f t="shared" si="63"/>
        <v>994000</v>
      </c>
      <c r="EK47" s="39">
        <f t="shared" si="63"/>
        <v>0</v>
      </c>
    </row>
    <row r="48" spans="1:141" s="143" customFormat="1" ht="33.75" customHeight="1" thickBot="1" x14ac:dyDescent="0.3">
      <c r="A48" s="23" t="s">
        <v>672</v>
      </c>
      <c r="B48" s="140"/>
      <c r="C48" s="55">
        <f>SUM(C50:C66)</f>
        <v>994000</v>
      </c>
      <c r="D48" s="17">
        <f t="shared" ref="D48:J48" si="64">SUM(D50:D66)</f>
        <v>23995</v>
      </c>
      <c r="E48" s="17">
        <f t="shared" si="64"/>
        <v>0</v>
      </c>
      <c r="F48" s="17">
        <f t="shared" si="64"/>
        <v>0</v>
      </c>
      <c r="G48" s="17">
        <f t="shared" si="64"/>
        <v>0</v>
      </c>
      <c r="H48" s="17">
        <f t="shared" si="64"/>
        <v>23995</v>
      </c>
      <c r="I48" s="17">
        <f t="shared" si="64"/>
        <v>23995</v>
      </c>
      <c r="J48" s="17">
        <f t="shared" si="64"/>
        <v>0</v>
      </c>
      <c r="K48" s="24"/>
      <c r="L48" s="25"/>
      <c r="M48" s="26"/>
      <c r="N48" s="141"/>
      <c r="O48" s="509">
        <f>SUM(O50:O66)</f>
        <v>34000</v>
      </c>
      <c r="P48" s="315">
        <f t="shared" ref="P48:V48" si="65">SUM(P50:P66)</f>
        <v>23995</v>
      </c>
      <c r="Q48" s="315">
        <f t="shared" si="65"/>
        <v>0</v>
      </c>
      <c r="R48" s="315">
        <f t="shared" si="65"/>
        <v>0</v>
      </c>
      <c r="S48" s="315">
        <f t="shared" si="65"/>
        <v>0</v>
      </c>
      <c r="T48" s="315">
        <f t="shared" si="65"/>
        <v>23995</v>
      </c>
      <c r="U48" s="315">
        <f t="shared" si="65"/>
        <v>23995</v>
      </c>
      <c r="V48" s="685">
        <f t="shared" si="65"/>
        <v>0</v>
      </c>
      <c r="W48" s="316"/>
      <c r="X48" s="318"/>
      <c r="Y48" s="141"/>
      <c r="Z48" s="146">
        <f>SUM(Z50:Z66)</f>
        <v>375000</v>
      </c>
      <c r="AA48" s="17">
        <f t="shared" ref="AA48:AG48" si="66">SUM(AA50:AA66)</f>
        <v>0</v>
      </c>
      <c r="AB48" s="17">
        <f t="shared" si="66"/>
        <v>0</v>
      </c>
      <c r="AC48" s="17">
        <f t="shared" si="66"/>
        <v>0</v>
      </c>
      <c r="AD48" s="17">
        <f t="shared" si="66"/>
        <v>0</v>
      </c>
      <c r="AE48" s="17">
        <f t="shared" si="66"/>
        <v>0</v>
      </c>
      <c r="AF48" s="17">
        <f t="shared" si="66"/>
        <v>0</v>
      </c>
      <c r="AG48" s="152">
        <f t="shared" si="66"/>
        <v>0</v>
      </c>
      <c r="AH48" s="24"/>
      <c r="AI48" s="26"/>
      <c r="AJ48" s="141"/>
      <c r="AK48" s="146">
        <f>SUM(AK50:AK66)</f>
        <v>585000</v>
      </c>
      <c r="AL48" s="17">
        <f t="shared" ref="AL48:AR48" si="67">SUM(AL50:AL66)</f>
        <v>0</v>
      </c>
      <c r="AM48" s="17">
        <f t="shared" si="67"/>
        <v>0</v>
      </c>
      <c r="AN48" s="17">
        <f t="shared" si="67"/>
        <v>0</v>
      </c>
      <c r="AO48" s="17">
        <f t="shared" si="67"/>
        <v>0</v>
      </c>
      <c r="AP48" s="17">
        <f t="shared" si="67"/>
        <v>0</v>
      </c>
      <c r="AQ48" s="17">
        <f t="shared" si="67"/>
        <v>0</v>
      </c>
      <c r="AR48" s="152">
        <f t="shared" si="67"/>
        <v>0</v>
      </c>
      <c r="AS48" s="24"/>
      <c r="AT48" s="26"/>
      <c r="AU48" s="141"/>
      <c r="AV48" s="146">
        <f>SUM(AV50:AV66)</f>
        <v>0</v>
      </c>
      <c r="AW48" s="17">
        <f t="shared" ref="AW48:BC48" si="68">SUM(AW50:AW66)</f>
        <v>0</v>
      </c>
      <c r="AX48" s="17">
        <f t="shared" si="68"/>
        <v>0</v>
      </c>
      <c r="AY48" s="17">
        <f t="shared" si="68"/>
        <v>0</v>
      </c>
      <c r="AZ48" s="17">
        <f t="shared" si="68"/>
        <v>0</v>
      </c>
      <c r="BA48" s="17">
        <f t="shared" si="68"/>
        <v>0</v>
      </c>
      <c r="BB48" s="17">
        <f t="shared" si="68"/>
        <v>0</v>
      </c>
      <c r="BC48" s="152">
        <f t="shared" si="68"/>
        <v>0</v>
      </c>
      <c r="BD48" s="24"/>
      <c r="BE48" s="26"/>
      <c r="BF48" s="141"/>
      <c r="BG48" s="146">
        <f>SUM(BG50:BG66)</f>
        <v>0</v>
      </c>
      <c r="BH48" s="17">
        <f t="shared" ref="BH48:BN48" si="69">SUM(BH50:BH66)</f>
        <v>0</v>
      </c>
      <c r="BI48" s="17">
        <f t="shared" si="69"/>
        <v>0</v>
      </c>
      <c r="BJ48" s="17">
        <f t="shared" si="69"/>
        <v>0</v>
      </c>
      <c r="BK48" s="17">
        <f t="shared" si="69"/>
        <v>0</v>
      </c>
      <c r="BL48" s="17">
        <f t="shared" si="69"/>
        <v>0</v>
      </c>
      <c r="BM48" s="17">
        <f t="shared" si="69"/>
        <v>0</v>
      </c>
      <c r="BN48" s="152">
        <f t="shared" si="69"/>
        <v>0</v>
      </c>
      <c r="BO48" s="24"/>
      <c r="BP48" s="26"/>
      <c r="BQ48" s="141"/>
      <c r="BR48" s="146">
        <f>SUM(BR50:BR66)</f>
        <v>0</v>
      </c>
      <c r="BS48" s="17">
        <f t="shared" ref="BS48:BY48" si="70">SUM(BS50:BS66)</f>
        <v>0</v>
      </c>
      <c r="BT48" s="17">
        <f t="shared" si="70"/>
        <v>0</v>
      </c>
      <c r="BU48" s="17">
        <f t="shared" si="70"/>
        <v>0</v>
      </c>
      <c r="BV48" s="17">
        <f t="shared" si="70"/>
        <v>0</v>
      </c>
      <c r="BW48" s="17">
        <f t="shared" si="70"/>
        <v>0</v>
      </c>
      <c r="BX48" s="17">
        <f t="shared" si="70"/>
        <v>0</v>
      </c>
      <c r="BY48" s="152">
        <f t="shared" si="70"/>
        <v>0</v>
      </c>
      <c r="BZ48" s="24"/>
      <c r="CA48" s="26"/>
      <c r="CB48" s="141"/>
      <c r="CC48" s="146">
        <f>SUM(CC50:CC66)</f>
        <v>0</v>
      </c>
      <c r="CD48" s="17">
        <f t="shared" ref="CD48:CJ48" si="71">SUM(CD50:CD66)</f>
        <v>0</v>
      </c>
      <c r="CE48" s="17">
        <f t="shared" si="71"/>
        <v>0</v>
      </c>
      <c r="CF48" s="17">
        <f t="shared" si="71"/>
        <v>0</v>
      </c>
      <c r="CG48" s="17">
        <f t="shared" si="71"/>
        <v>0</v>
      </c>
      <c r="CH48" s="17">
        <f t="shared" si="71"/>
        <v>0</v>
      </c>
      <c r="CI48" s="17">
        <f t="shared" si="71"/>
        <v>0</v>
      </c>
      <c r="CJ48" s="152">
        <f t="shared" si="71"/>
        <v>0</v>
      </c>
      <c r="CK48" s="24"/>
      <c r="CL48" s="26"/>
      <c r="CM48" s="141"/>
      <c r="CN48" s="146">
        <f>SUM(CN50:CN66)</f>
        <v>0</v>
      </c>
      <c r="CO48" s="17">
        <f t="shared" ref="CO48:CU48" si="72">SUM(CO50:CO66)</f>
        <v>0</v>
      </c>
      <c r="CP48" s="17">
        <f t="shared" si="72"/>
        <v>0</v>
      </c>
      <c r="CQ48" s="17">
        <f t="shared" si="72"/>
        <v>0</v>
      </c>
      <c r="CR48" s="17">
        <f t="shared" si="72"/>
        <v>0</v>
      </c>
      <c r="CS48" s="17">
        <f t="shared" si="72"/>
        <v>0</v>
      </c>
      <c r="CT48" s="17">
        <f t="shared" si="72"/>
        <v>0</v>
      </c>
      <c r="CU48" s="152">
        <f t="shared" si="72"/>
        <v>0</v>
      </c>
      <c r="CV48" s="24"/>
      <c r="CW48" s="26"/>
      <c r="CX48" s="141"/>
      <c r="CY48" s="146">
        <f>SUM(CY50:CY66)</f>
        <v>0</v>
      </c>
      <c r="CZ48" s="17">
        <f t="shared" ref="CZ48:DF48" si="73">SUM(CZ50:CZ66)</f>
        <v>0</v>
      </c>
      <c r="DA48" s="17">
        <f t="shared" si="73"/>
        <v>0</v>
      </c>
      <c r="DB48" s="17">
        <f t="shared" si="73"/>
        <v>0</v>
      </c>
      <c r="DC48" s="17">
        <f t="shared" si="73"/>
        <v>0</v>
      </c>
      <c r="DD48" s="17">
        <f t="shared" si="73"/>
        <v>0</v>
      </c>
      <c r="DE48" s="17">
        <f t="shared" si="73"/>
        <v>0</v>
      </c>
      <c r="DF48" s="152">
        <f t="shared" si="73"/>
        <v>0</v>
      </c>
      <c r="DG48" s="24"/>
      <c r="DH48" s="26"/>
      <c r="DI48" s="141"/>
      <c r="DJ48" s="141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26"/>
      <c r="DW48" s="126"/>
      <c r="DX48" s="126"/>
      <c r="DY48" s="126"/>
      <c r="DZ48" s="126"/>
      <c r="EA48" s="126"/>
      <c r="EB48" s="126"/>
      <c r="EC48" s="126"/>
      <c r="ED48" s="147"/>
      <c r="EE48" s="148"/>
      <c r="EF48" s="148"/>
      <c r="EG48" s="148"/>
      <c r="EH48" s="148"/>
      <c r="EI48" s="148"/>
      <c r="EJ48" s="148"/>
      <c r="EK48" s="148"/>
    </row>
    <row r="49" spans="1:133" ht="25.5" customHeight="1" x14ac:dyDescent="0.25">
      <c r="A49" s="1180" t="s">
        <v>649</v>
      </c>
      <c r="B49" s="1181"/>
      <c r="C49" s="1185"/>
      <c r="D49" s="1185"/>
      <c r="E49" s="1185"/>
      <c r="F49" s="1185"/>
      <c r="G49" s="1185"/>
      <c r="H49" s="1185"/>
      <c r="I49" s="1185"/>
      <c r="J49" s="1185"/>
      <c r="K49" s="1181"/>
      <c r="L49" s="1181"/>
      <c r="M49" s="1182"/>
      <c r="N49" s="47"/>
      <c r="O49" s="1160" t="s">
        <v>649</v>
      </c>
      <c r="P49" s="1161"/>
      <c r="Q49" s="1161"/>
      <c r="R49" s="1161"/>
      <c r="S49" s="1161"/>
      <c r="T49" s="1161"/>
      <c r="U49" s="1161"/>
      <c r="V49" s="1161"/>
      <c r="W49" s="1161"/>
      <c r="X49" s="1162"/>
      <c r="Y49" s="47"/>
      <c r="Z49" s="1121" t="s">
        <v>649</v>
      </c>
      <c r="AA49" s="1122"/>
      <c r="AB49" s="1122"/>
      <c r="AC49" s="1122"/>
      <c r="AD49" s="1122"/>
      <c r="AE49" s="1122"/>
      <c r="AF49" s="1122"/>
      <c r="AG49" s="1122"/>
      <c r="AH49" s="1122"/>
      <c r="AI49" s="1123"/>
      <c r="AJ49" s="47"/>
      <c r="AK49" s="1121" t="s">
        <v>649</v>
      </c>
      <c r="AL49" s="1122"/>
      <c r="AM49" s="1122"/>
      <c r="AN49" s="1122"/>
      <c r="AO49" s="1122"/>
      <c r="AP49" s="1122"/>
      <c r="AQ49" s="1122"/>
      <c r="AR49" s="1122"/>
      <c r="AS49" s="1122"/>
      <c r="AT49" s="1123"/>
      <c r="AU49" s="47"/>
      <c r="AV49" s="1121" t="s">
        <v>649</v>
      </c>
      <c r="AW49" s="1122"/>
      <c r="AX49" s="1122"/>
      <c r="AY49" s="1122"/>
      <c r="AZ49" s="1122"/>
      <c r="BA49" s="1122"/>
      <c r="BB49" s="1122"/>
      <c r="BC49" s="1122"/>
      <c r="BD49" s="1122"/>
      <c r="BE49" s="1123"/>
      <c r="BF49" s="47"/>
      <c r="BG49" s="1121" t="s">
        <v>649</v>
      </c>
      <c r="BH49" s="1122"/>
      <c r="BI49" s="1122"/>
      <c r="BJ49" s="1122"/>
      <c r="BK49" s="1122"/>
      <c r="BL49" s="1122"/>
      <c r="BM49" s="1122"/>
      <c r="BN49" s="1122"/>
      <c r="BO49" s="1122"/>
      <c r="BP49" s="1123"/>
      <c r="BQ49" s="47"/>
      <c r="BR49" s="1121" t="s">
        <v>649</v>
      </c>
      <c r="BS49" s="1122"/>
      <c r="BT49" s="1122"/>
      <c r="BU49" s="1122"/>
      <c r="BV49" s="1122"/>
      <c r="BW49" s="1122"/>
      <c r="BX49" s="1122"/>
      <c r="BY49" s="1122"/>
      <c r="BZ49" s="1122"/>
      <c r="CA49" s="1123"/>
      <c r="CB49" s="47"/>
      <c r="CC49" s="1121" t="s">
        <v>649</v>
      </c>
      <c r="CD49" s="1122"/>
      <c r="CE49" s="1122"/>
      <c r="CF49" s="1122"/>
      <c r="CG49" s="1122"/>
      <c r="CH49" s="1122"/>
      <c r="CI49" s="1122"/>
      <c r="CJ49" s="1122"/>
      <c r="CK49" s="1122"/>
      <c r="CL49" s="1123"/>
      <c r="CM49" s="47"/>
      <c r="CN49" s="1121" t="s">
        <v>649</v>
      </c>
      <c r="CO49" s="1122"/>
      <c r="CP49" s="1122"/>
      <c r="CQ49" s="1122"/>
      <c r="CR49" s="1122"/>
      <c r="CS49" s="1122"/>
      <c r="CT49" s="1122"/>
      <c r="CU49" s="1122"/>
      <c r="CV49" s="1122"/>
      <c r="CW49" s="1123"/>
      <c r="CX49" s="47"/>
      <c r="CY49" s="1121" t="s">
        <v>649</v>
      </c>
      <c r="CZ49" s="1122"/>
      <c r="DA49" s="1122"/>
      <c r="DB49" s="1122"/>
      <c r="DC49" s="1122"/>
      <c r="DD49" s="1122"/>
      <c r="DE49" s="1122"/>
      <c r="DF49" s="1122"/>
      <c r="DG49" s="1122"/>
      <c r="DH49" s="1123"/>
      <c r="DI49" s="47"/>
      <c r="DJ49" s="47"/>
      <c r="DL49" s="32"/>
      <c r="DM49" s="32"/>
      <c r="DN49" s="32"/>
      <c r="DO49" s="32"/>
      <c r="DP49" s="32"/>
      <c r="DQ49" s="32"/>
      <c r="DR49" s="32"/>
      <c r="DS49" s="32"/>
      <c r="DT49" s="32"/>
      <c r="DU49" s="32">
        <f t="shared" si="33"/>
        <v>0</v>
      </c>
    </row>
    <row r="50" spans="1:133" ht="81.75" customHeight="1" x14ac:dyDescent="0.25">
      <c r="A50" s="50" t="s">
        <v>650</v>
      </c>
      <c r="B50" s="613" t="s">
        <v>513</v>
      </c>
      <c r="C50" s="184">
        <f t="shared" ref="C50:H53" si="74">O50+Z50+AK50+AV50+BG50+BR50+CC50+CN50+CY50</f>
        <v>10000</v>
      </c>
      <c r="D50" s="71">
        <f t="shared" si="74"/>
        <v>0</v>
      </c>
      <c r="E50" s="71">
        <f t="shared" si="74"/>
        <v>0</v>
      </c>
      <c r="F50" s="71">
        <f t="shared" si="74"/>
        <v>0</v>
      </c>
      <c r="G50" s="71">
        <f t="shared" si="74"/>
        <v>0</v>
      </c>
      <c r="H50" s="71">
        <f t="shared" si="74"/>
        <v>0</v>
      </c>
      <c r="I50" s="71">
        <f t="shared" ref="I50:J53" si="75">U50+AF50+AQ50+BB50+BM50+BX50+CI50+CT50+DE50</f>
        <v>0</v>
      </c>
      <c r="J50" s="71">
        <f t="shared" si="75"/>
        <v>0</v>
      </c>
      <c r="K50" s="51" t="s">
        <v>133</v>
      </c>
      <c r="L50" s="202">
        <v>1</v>
      </c>
      <c r="M50" s="58">
        <f t="shared" ref="M50:M63" si="76">X50++AI50+AT50+BE50+BP50++CA50+CL50+CW50+DH50</f>
        <v>0</v>
      </c>
      <c r="N50" s="15"/>
      <c r="O50" s="678">
        <v>3000</v>
      </c>
      <c r="P50" s="679">
        <f>U50+V50</f>
        <v>0</v>
      </c>
      <c r="Q50" s="681"/>
      <c r="R50" s="681"/>
      <c r="S50" s="681"/>
      <c r="T50" s="681"/>
      <c r="U50" s="679">
        <f>Q50+R50+S50+T50</f>
        <v>0</v>
      </c>
      <c r="V50" s="681"/>
      <c r="W50" s="525" t="s">
        <v>133</v>
      </c>
      <c r="X50" s="672"/>
      <c r="Y50" s="15"/>
      <c r="Z50" s="97">
        <v>7000</v>
      </c>
      <c r="AA50" s="71">
        <f>AF50+AG50</f>
        <v>0</v>
      </c>
      <c r="AB50" s="199"/>
      <c r="AC50" s="199"/>
      <c r="AD50" s="199"/>
      <c r="AE50" s="199"/>
      <c r="AF50" s="71">
        <f>AB50+AC50+AD50+AE50</f>
        <v>0</v>
      </c>
      <c r="AG50" s="199"/>
      <c r="AH50" s="51" t="s">
        <v>133</v>
      </c>
      <c r="AI50" s="190"/>
      <c r="AJ50" s="15"/>
      <c r="AK50" s="97">
        <v>0</v>
      </c>
      <c r="AL50" s="71">
        <f>AQ50+AR50</f>
        <v>0</v>
      </c>
      <c r="AM50" s="75"/>
      <c r="AN50" s="75"/>
      <c r="AO50" s="75"/>
      <c r="AP50" s="75"/>
      <c r="AQ50" s="71">
        <f>AM50+AN50+AO50+AP50</f>
        <v>0</v>
      </c>
      <c r="AR50" s="75"/>
      <c r="AS50" s="51" t="s">
        <v>133</v>
      </c>
      <c r="AT50" s="56"/>
      <c r="AU50" s="15"/>
      <c r="AV50" s="97">
        <v>0</v>
      </c>
      <c r="AW50" s="71">
        <f>BB50+BC50</f>
        <v>0</v>
      </c>
      <c r="AX50" s="75"/>
      <c r="AY50" s="75"/>
      <c r="AZ50" s="75"/>
      <c r="BA50" s="75"/>
      <c r="BB50" s="71">
        <f>AX50+AY50+AZ50+BA50</f>
        <v>0</v>
      </c>
      <c r="BC50" s="75"/>
      <c r="BD50" s="51" t="s">
        <v>133</v>
      </c>
      <c r="BE50" s="56"/>
      <c r="BF50" s="15"/>
      <c r="BG50" s="97"/>
      <c r="BH50" s="71">
        <f>BM50+BN50</f>
        <v>0</v>
      </c>
      <c r="BI50" s="75"/>
      <c r="BJ50" s="75"/>
      <c r="BK50" s="75"/>
      <c r="BL50" s="75"/>
      <c r="BM50" s="71">
        <f>BI50+BJ50+BK50+BL50</f>
        <v>0</v>
      </c>
      <c r="BN50" s="75"/>
      <c r="BO50" s="51" t="s">
        <v>133</v>
      </c>
      <c r="BP50" s="56"/>
      <c r="BQ50" s="15"/>
      <c r="BR50" s="97"/>
      <c r="BS50" s="71">
        <f>BX50+BY50</f>
        <v>0</v>
      </c>
      <c r="BT50" s="75"/>
      <c r="BU50" s="75"/>
      <c r="BV50" s="75"/>
      <c r="BW50" s="75"/>
      <c r="BX50" s="71">
        <f>BT50+BU50+BV50+BW50</f>
        <v>0</v>
      </c>
      <c r="BY50" s="75"/>
      <c r="BZ50" s="51" t="s">
        <v>133</v>
      </c>
      <c r="CA50" s="56"/>
      <c r="CB50" s="15"/>
      <c r="CC50" s="97"/>
      <c r="CD50" s="71">
        <f>CI50+CJ50</f>
        <v>0</v>
      </c>
      <c r="CE50" s="75"/>
      <c r="CF50" s="75"/>
      <c r="CG50" s="75"/>
      <c r="CH50" s="75"/>
      <c r="CI50" s="71">
        <f>CE50+CF50+CG50+CH50</f>
        <v>0</v>
      </c>
      <c r="CJ50" s="75"/>
      <c r="CK50" s="51" t="s">
        <v>133</v>
      </c>
      <c r="CL50" s="56"/>
      <c r="CM50" s="15"/>
      <c r="CN50" s="97"/>
      <c r="CO50" s="71">
        <f>CT50+CU50</f>
        <v>0</v>
      </c>
      <c r="CP50" s="75"/>
      <c r="CQ50" s="75"/>
      <c r="CR50" s="75"/>
      <c r="CS50" s="75"/>
      <c r="CT50" s="71">
        <f>CP50+CQ50+CR50+CS50</f>
        <v>0</v>
      </c>
      <c r="CU50" s="75"/>
      <c r="CV50" s="51" t="s">
        <v>133</v>
      </c>
      <c r="CW50" s="56"/>
      <c r="CX50" s="15"/>
      <c r="CY50" s="97"/>
      <c r="CZ50" s="71">
        <f>DE50+DF50</f>
        <v>0</v>
      </c>
      <c r="DA50" s="75"/>
      <c r="DB50" s="75"/>
      <c r="DC50" s="75"/>
      <c r="DD50" s="75"/>
      <c r="DE50" s="71">
        <f>DA50+DB50+DC50+DD50</f>
        <v>0</v>
      </c>
      <c r="DF50" s="75"/>
      <c r="DG50" s="51" t="s">
        <v>133</v>
      </c>
      <c r="DH50" s="56"/>
      <c r="DI50" s="15"/>
      <c r="DJ50" s="15"/>
      <c r="DL50" s="32">
        <v>3000</v>
      </c>
      <c r="DM50" s="32">
        <v>7000</v>
      </c>
      <c r="DN50" s="34"/>
      <c r="DO50" s="34"/>
      <c r="DP50" s="34"/>
      <c r="DQ50" s="34"/>
      <c r="DR50" s="34"/>
      <c r="DS50" s="34"/>
      <c r="DT50" s="34"/>
      <c r="DU50" s="32">
        <f t="shared" si="33"/>
        <v>10000</v>
      </c>
      <c r="DW50" s="35">
        <f>DX50+DY50+DZ50+EA50+EC50</f>
        <v>10000</v>
      </c>
      <c r="DX50" s="35">
        <v>0</v>
      </c>
      <c r="DY50" s="35">
        <v>0</v>
      </c>
      <c r="DZ50" s="35">
        <v>0</v>
      </c>
      <c r="EA50" s="35">
        <f>DU50</f>
        <v>10000</v>
      </c>
      <c r="EB50" s="35">
        <f>SUM(DX50:EA50)</f>
        <v>10000</v>
      </c>
      <c r="EC50" s="35"/>
    </row>
    <row r="51" spans="1:133" ht="72.75" customHeight="1" x14ac:dyDescent="0.25">
      <c r="A51" s="50" t="s">
        <v>667</v>
      </c>
      <c r="B51" s="613" t="s">
        <v>514</v>
      </c>
      <c r="C51" s="184">
        <f t="shared" si="74"/>
        <v>15000</v>
      </c>
      <c r="D51" s="71">
        <f t="shared" si="74"/>
        <v>0</v>
      </c>
      <c r="E51" s="71">
        <f t="shared" si="74"/>
        <v>0</v>
      </c>
      <c r="F51" s="71">
        <f t="shared" si="74"/>
        <v>0</v>
      </c>
      <c r="G51" s="71">
        <f t="shared" si="74"/>
        <v>0</v>
      </c>
      <c r="H51" s="71">
        <f t="shared" si="74"/>
        <v>0</v>
      </c>
      <c r="I51" s="71">
        <f t="shared" si="75"/>
        <v>0</v>
      </c>
      <c r="J51" s="71">
        <f t="shared" si="75"/>
        <v>0</v>
      </c>
      <c r="K51" s="51" t="s">
        <v>668</v>
      </c>
      <c r="L51" s="202" t="s">
        <v>652</v>
      </c>
      <c r="M51" s="58">
        <f t="shared" si="76"/>
        <v>0</v>
      </c>
      <c r="N51" s="15"/>
      <c r="O51" s="678">
        <v>2000</v>
      </c>
      <c r="P51" s="679">
        <f>U51+V51</f>
        <v>0</v>
      </c>
      <c r="Q51" s="681"/>
      <c r="R51" s="681"/>
      <c r="S51" s="681"/>
      <c r="T51" s="681"/>
      <c r="U51" s="679">
        <f>Q51+R51+S51+T51</f>
        <v>0</v>
      </c>
      <c r="V51" s="681"/>
      <c r="W51" s="525" t="s">
        <v>668</v>
      </c>
      <c r="X51" s="672"/>
      <c r="Y51" s="15"/>
      <c r="Z51" s="97">
        <v>3000</v>
      </c>
      <c r="AA51" s="71">
        <f>AF51+AG51</f>
        <v>0</v>
      </c>
      <c r="AB51" s="199"/>
      <c r="AC51" s="199"/>
      <c r="AD51" s="199"/>
      <c r="AE51" s="199"/>
      <c r="AF51" s="71">
        <f>AB51+AC51+AD51+AE51</f>
        <v>0</v>
      </c>
      <c r="AG51" s="199"/>
      <c r="AH51" s="51" t="s">
        <v>668</v>
      </c>
      <c r="AI51" s="190"/>
      <c r="AJ51" s="15"/>
      <c r="AK51" s="97">
        <v>10000</v>
      </c>
      <c r="AL51" s="71">
        <f>AQ51+AR51</f>
        <v>0</v>
      </c>
      <c r="AM51" s="75"/>
      <c r="AN51" s="75"/>
      <c r="AO51" s="75"/>
      <c r="AP51" s="75"/>
      <c r="AQ51" s="71">
        <f>AM51+AN51+AO51+AP51</f>
        <v>0</v>
      </c>
      <c r="AR51" s="75"/>
      <c r="AS51" s="51" t="s">
        <v>668</v>
      </c>
      <c r="AT51" s="56"/>
      <c r="AU51" s="15"/>
      <c r="AV51" s="97">
        <v>0</v>
      </c>
      <c r="AW51" s="71">
        <f>BB51+BC51</f>
        <v>0</v>
      </c>
      <c r="AX51" s="75"/>
      <c r="AY51" s="75"/>
      <c r="AZ51" s="75"/>
      <c r="BA51" s="75"/>
      <c r="BB51" s="71">
        <f>AX51+AY51+AZ51+BA51</f>
        <v>0</v>
      </c>
      <c r="BC51" s="75"/>
      <c r="BD51" s="51" t="s">
        <v>668</v>
      </c>
      <c r="BE51" s="56"/>
      <c r="BF51" s="15"/>
      <c r="BG51" s="97"/>
      <c r="BH51" s="71">
        <f>BM51+BN51</f>
        <v>0</v>
      </c>
      <c r="BI51" s="75"/>
      <c r="BJ51" s="75"/>
      <c r="BK51" s="75"/>
      <c r="BL51" s="75"/>
      <c r="BM51" s="71">
        <f>BI51+BJ51+BK51+BL51</f>
        <v>0</v>
      </c>
      <c r="BN51" s="75"/>
      <c r="BO51" s="51" t="s">
        <v>668</v>
      </c>
      <c r="BP51" s="56"/>
      <c r="BQ51" s="15"/>
      <c r="BR51" s="97"/>
      <c r="BS51" s="71">
        <f>BX51+BY51</f>
        <v>0</v>
      </c>
      <c r="BT51" s="75"/>
      <c r="BU51" s="75"/>
      <c r="BV51" s="75"/>
      <c r="BW51" s="75"/>
      <c r="BX51" s="71">
        <f>BT51+BU51+BV51+BW51</f>
        <v>0</v>
      </c>
      <c r="BY51" s="75"/>
      <c r="BZ51" s="51" t="s">
        <v>668</v>
      </c>
      <c r="CA51" s="56"/>
      <c r="CB51" s="15"/>
      <c r="CC51" s="97"/>
      <c r="CD51" s="71">
        <f>CI51+CJ51</f>
        <v>0</v>
      </c>
      <c r="CE51" s="75"/>
      <c r="CF51" s="75"/>
      <c r="CG51" s="75"/>
      <c r="CH51" s="75"/>
      <c r="CI51" s="71">
        <f>CE51+CF51+CG51+CH51</f>
        <v>0</v>
      </c>
      <c r="CJ51" s="75"/>
      <c r="CK51" s="51" t="s">
        <v>668</v>
      </c>
      <c r="CL51" s="56"/>
      <c r="CM51" s="15"/>
      <c r="CN51" s="97"/>
      <c r="CO51" s="71">
        <f>CT51+CU51</f>
        <v>0</v>
      </c>
      <c r="CP51" s="75"/>
      <c r="CQ51" s="75"/>
      <c r="CR51" s="75"/>
      <c r="CS51" s="75"/>
      <c r="CT51" s="71">
        <f>CP51+CQ51+CR51+CS51</f>
        <v>0</v>
      </c>
      <c r="CU51" s="75"/>
      <c r="CV51" s="51" t="s">
        <v>668</v>
      </c>
      <c r="CW51" s="56"/>
      <c r="CX51" s="15"/>
      <c r="CY51" s="97"/>
      <c r="CZ51" s="71">
        <f>DE51+DF51</f>
        <v>0</v>
      </c>
      <c r="DA51" s="75"/>
      <c r="DB51" s="75"/>
      <c r="DC51" s="75"/>
      <c r="DD51" s="75"/>
      <c r="DE51" s="71">
        <f>DA51+DB51+DC51+DD51</f>
        <v>0</v>
      </c>
      <c r="DF51" s="75"/>
      <c r="DG51" s="51" t="s">
        <v>668</v>
      </c>
      <c r="DH51" s="56"/>
      <c r="DI51" s="15"/>
      <c r="DJ51" s="15"/>
      <c r="DL51" s="34">
        <v>2000</v>
      </c>
      <c r="DM51" s="34">
        <v>3000</v>
      </c>
      <c r="DN51" s="34">
        <v>10000</v>
      </c>
      <c r="DO51" s="34"/>
      <c r="DP51" s="34"/>
      <c r="DQ51" s="34"/>
      <c r="DR51" s="34"/>
      <c r="DS51" s="34"/>
      <c r="DT51" s="34"/>
      <c r="DU51" s="32">
        <f t="shared" si="33"/>
        <v>15000</v>
      </c>
      <c r="DW51" s="35">
        <f>DX51+DY51+DZ51+EA51+EC51</f>
        <v>15000</v>
      </c>
      <c r="DX51" s="35">
        <v>0</v>
      </c>
      <c r="DY51" s="35">
        <v>0</v>
      </c>
      <c r="DZ51" s="35">
        <v>0</v>
      </c>
      <c r="EA51" s="35">
        <f>DU51</f>
        <v>15000</v>
      </c>
      <c r="EB51" s="35">
        <f>SUM(DX51:EA51)</f>
        <v>15000</v>
      </c>
      <c r="EC51" s="35"/>
    </row>
    <row r="52" spans="1:133" ht="147.75" customHeight="1" x14ac:dyDescent="0.25">
      <c r="A52" s="50" t="s">
        <v>548</v>
      </c>
      <c r="B52" s="613" t="s">
        <v>515</v>
      </c>
      <c r="C52" s="184">
        <f t="shared" si="74"/>
        <v>300000</v>
      </c>
      <c r="D52" s="71">
        <f t="shared" si="74"/>
        <v>0</v>
      </c>
      <c r="E52" s="71">
        <f t="shared" si="74"/>
        <v>0</v>
      </c>
      <c r="F52" s="71">
        <f t="shared" si="74"/>
        <v>0</v>
      </c>
      <c r="G52" s="71">
        <f t="shared" si="74"/>
        <v>0</v>
      </c>
      <c r="H52" s="71">
        <f t="shared" si="74"/>
        <v>0</v>
      </c>
      <c r="I52" s="71">
        <f t="shared" si="75"/>
        <v>0</v>
      </c>
      <c r="J52" s="71">
        <f t="shared" si="75"/>
        <v>0</v>
      </c>
      <c r="K52" s="51" t="s">
        <v>133</v>
      </c>
      <c r="L52" s="202" t="s">
        <v>652</v>
      </c>
      <c r="M52" s="58">
        <f t="shared" si="76"/>
        <v>0</v>
      </c>
      <c r="N52" s="15"/>
      <c r="O52" s="678">
        <v>5000</v>
      </c>
      <c r="P52" s="679">
        <f>U52+V52</f>
        <v>0</v>
      </c>
      <c r="Q52" s="681"/>
      <c r="R52" s="681"/>
      <c r="S52" s="681"/>
      <c r="T52" s="681"/>
      <c r="U52" s="679">
        <f>Q52+R52+S52+T52</f>
        <v>0</v>
      </c>
      <c r="V52" s="681"/>
      <c r="W52" s="525" t="s">
        <v>133</v>
      </c>
      <c r="X52" s="672"/>
      <c r="Y52" s="15"/>
      <c r="Z52" s="97">
        <v>100000</v>
      </c>
      <c r="AA52" s="71">
        <f>AF52+AG52</f>
        <v>0</v>
      </c>
      <c r="AB52" s="199"/>
      <c r="AC52" s="199"/>
      <c r="AD52" s="199"/>
      <c r="AE52" s="199"/>
      <c r="AF52" s="71">
        <f>AB52+AC52+AD52+AE52</f>
        <v>0</v>
      </c>
      <c r="AG52" s="199"/>
      <c r="AH52" s="51" t="s">
        <v>133</v>
      </c>
      <c r="AI52" s="190"/>
      <c r="AJ52" s="15"/>
      <c r="AK52" s="97">
        <v>195000</v>
      </c>
      <c r="AL52" s="71">
        <f>AQ52+AR52</f>
        <v>0</v>
      </c>
      <c r="AM52" s="75"/>
      <c r="AN52" s="75"/>
      <c r="AO52" s="75"/>
      <c r="AP52" s="75"/>
      <c r="AQ52" s="71">
        <f>AM52+AN52+AO52+AP52</f>
        <v>0</v>
      </c>
      <c r="AR52" s="75"/>
      <c r="AS52" s="51" t="s">
        <v>133</v>
      </c>
      <c r="AT52" s="56"/>
      <c r="AU52" s="15"/>
      <c r="AV52" s="97">
        <v>0</v>
      </c>
      <c r="AW52" s="71">
        <f>BB52+BC52</f>
        <v>0</v>
      </c>
      <c r="AX52" s="75"/>
      <c r="AY52" s="75"/>
      <c r="AZ52" s="75"/>
      <c r="BA52" s="75"/>
      <c r="BB52" s="71">
        <f>AX52+AY52+AZ52+BA52</f>
        <v>0</v>
      </c>
      <c r="BC52" s="75"/>
      <c r="BD52" s="51" t="s">
        <v>133</v>
      </c>
      <c r="BE52" s="56"/>
      <c r="BF52" s="15"/>
      <c r="BG52" s="97"/>
      <c r="BH52" s="71">
        <f>BM52+BN52</f>
        <v>0</v>
      </c>
      <c r="BI52" s="75"/>
      <c r="BJ52" s="75"/>
      <c r="BK52" s="75"/>
      <c r="BL52" s="75"/>
      <c r="BM52" s="71">
        <f>BI52+BJ52+BK52+BL52</f>
        <v>0</v>
      </c>
      <c r="BN52" s="75"/>
      <c r="BO52" s="51" t="s">
        <v>133</v>
      </c>
      <c r="BP52" s="56"/>
      <c r="BQ52" s="15"/>
      <c r="BR52" s="97"/>
      <c r="BS52" s="71">
        <f>BX52+BY52</f>
        <v>0</v>
      </c>
      <c r="BT52" s="75"/>
      <c r="BU52" s="75"/>
      <c r="BV52" s="75"/>
      <c r="BW52" s="75"/>
      <c r="BX52" s="71">
        <f>BT52+BU52+BV52+BW52</f>
        <v>0</v>
      </c>
      <c r="BY52" s="75"/>
      <c r="BZ52" s="51" t="s">
        <v>133</v>
      </c>
      <c r="CA52" s="56"/>
      <c r="CB52" s="15"/>
      <c r="CC52" s="97"/>
      <c r="CD52" s="71">
        <f>CI52+CJ52</f>
        <v>0</v>
      </c>
      <c r="CE52" s="75"/>
      <c r="CF52" s="75"/>
      <c r="CG52" s="75"/>
      <c r="CH52" s="75"/>
      <c r="CI52" s="71">
        <f>CE52+CF52+CG52+CH52</f>
        <v>0</v>
      </c>
      <c r="CJ52" s="75"/>
      <c r="CK52" s="51" t="s">
        <v>133</v>
      </c>
      <c r="CL52" s="56"/>
      <c r="CM52" s="15"/>
      <c r="CN52" s="97"/>
      <c r="CO52" s="71">
        <f>CT52+CU52</f>
        <v>0</v>
      </c>
      <c r="CP52" s="75"/>
      <c r="CQ52" s="75"/>
      <c r="CR52" s="75"/>
      <c r="CS52" s="75"/>
      <c r="CT52" s="71">
        <f>CP52+CQ52+CR52+CS52</f>
        <v>0</v>
      </c>
      <c r="CU52" s="75"/>
      <c r="CV52" s="51" t="s">
        <v>133</v>
      </c>
      <c r="CW52" s="56"/>
      <c r="CX52" s="15"/>
      <c r="CY52" s="97"/>
      <c r="CZ52" s="71">
        <f>DE52+DF52</f>
        <v>0</v>
      </c>
      <c r="DA52" s="75"/>
      <c r="DB52" s="75"/>
      <c r="DC52" s="75"/>
      <c r="DD52" s="75"/>
      <c r="DE52" s="71">
        <f>DA52+DB52+DC52+DD52</f>
        <v>0</v>
      </c>
      <c r="DF52" s="75"/>
      <c r="DG52" s="51" t="s">
        <v>133</v>
      </c>
      <c r="DH52" s="56"/>
      <c r="DI52" s="15"/>
      <c r="DJ52" s="15"/>
      <c r="DL52" s="32">
        <v>5000</v>
      </c>
      <c r="DM52" s="32">
        <v>100000</v>
      </c>
      <c r="DN52" s="32">
        <v>195000</v>
      </c>
      <c r="DO52" s="32"/>
      <c r="DP52" s="32"/>
      <c r="DQ52" s="32"/>
      <c r="DR52" s="32"/>
      <c r="DS52" s="32"/>
      <c r="DT52" s="32"/>
      <c r="DU52" s="32">
        <f>SUM(DL52:DT52)</f>
        <v>300000</v>
      </c>
      <c r="DW52" s="35">
        <f>DX52+DY52+DZ52+EA52+EC52</f>
        <v>300000</v>
      </c>
      <c r="DX52" s="35">
        <f>DU52*0.85</f>
        <v>255000</v>
      </c>
      <c r="DY52" s="35">
        <f>DU52*0.1</f>
        <v>30000</v>
      </c>
      <c r="DZ52" s="35"/>
      <c r="EA52" s="35">
        <f>DU52*0.05</f>
        <v>15000</v>
      </c>
      <c r="EB52" s="35">
        <f>SUM(DX52:EA52)</f>
        <v>300000</v>
      </c>
      <c r="EC52" s="35"/>
    </row>
    <row r="53" spans="1:133" ht="63.75" customHeight="1" x14ac:dyDescent="0.25">
      <c r="A53" s="1174" t="s">
        <v>849</v>
      </c>
      <c r="B53" s="1179" t="s">
        <v>651</v>
      </c>
      <c r="C53" s="1193">
        <f t="shared" si="74"/>
        <v>0</v>
      </c>
      <c r="D53" s="1114">
        <f t="shared" si="74"/>
        <v>0</v>
      </c>
      <c r="E53" s="1114">
        <f t="shared" si="74"/>
        <v>0</v>
      </c>
      <c r="F53" s="1114">
        <f t="shared" si="74"/>
        <v>0</v>
      </c>
      <c r="G53" s="1114">
        <f t="shared" si="74"/>
        <v>0</v>
      </c>
      <c r="H53" s="1114">
        <f t="shared" si="74"/>
        <v>0</v>
      </c>
      <c r="I53" s="1114">
        <f t="shared" si="75"/>
        <v>0</v>
      </c>
      <c r="J53" s="1114">
        <f t="shared" si="75"/>
        <v>0</v>
      </c>
      <c r="K53" s="51" t="s">
        <v>669</v>
      </c>
      <c r="L53" s="202">
        <v>100</v>
      </c>
      <c r="M53" s="58">
        <f t="shared" si="76"/>
        <v>100</v>
      </c>
      <c r="N53" s="66"/>
      <c r="O53" s="1154">
        <v>0</v>
      </c>
      <c r="P53" s="1157">
        <f>U53+V53</f>
        <v>0</v>
      </c>
      <c r="Q53" s="1151"/>
      <c r="R53" s="1151"/>
      <c r="S53" s="1151"/>
      <c r="T53" s="1151">
        <v>0</v>
      </c>
      <c r="U53" s="1157">
        <f>Q53+R53+S53+T53</f>
        <v>0</v>
      </c>
      <c r="V53" s="1151"/>
      <c r="W53" s="525" t="s">
        <v>669</v>
      </c>
      <c r="X53" s="672">
        <v>100</v>
      </c>
      <c r="Y53" s="66"/>
      <c r="Z53" s="1113">
        <v>0</v>
      </c>
      <c r="AA53" s="1114">
        <f>AF53+AG53</f>
        <v>0</v>
      </c>
      <c r="AB53" s="1128"/>
      <c r="AC53" s="1128"/>
      <c r="AD53" s="1128"/>
      <c r="AE53" s="1128"/>
      <c r="AF53" s="1114">
        <f>AB53+AC53+AD53+AE53</f>
        <v>0</v>
      </c>
      <c r="AG53" s="1128"/>
      <c r="AH53" s="51" t="s">
        <v>669</v>
      </c>
      <c r="AI53" s="190"/>
      <c r="AJ53" s="66"/>
      <c r="AK53" s="1113">
        <v>0</v>
      </c>
      <c r="AL53" s="1114">
        <f>AQ53+AR53</f>
        <v>0</v>
      </c>
      <c r="AM53" s="1124"/>
      <c r="AN53" s="1124"/>
      <c r="AO53" s="1124"/>
      <c r="AP53" s="1124"/>
      <c r="AQ53" s="1114">
        <f>AM53+AN53+AO53+AP53</f>
        <v>0</v>
      </c>
      <c r="AR53" s="1124"/>
      <c r="AS53" s="51" t="s">
        <v>669</v>
      </c>
      <c r="AT53" s="56"/>
      <c r="AU53" s="66"/>
      <c r="AV53" s="1113">
        <v>0</v>
      </c>
      <c r="AW53" s="1114">
        <f>BB53+BC53</f>
        <v>0</v>
      </c>
      <c r="AX53" s="1124"/>
      <c r="AY53" s="1124"/>
      <c r="AZ53" s="1124"/>
      <c r="BA53" s="1124"/>
      <c r="BB53" s="1114">
        <f>AX53+AY53+AZ53+BA53</f>
        <v>0</v>
      </c>
      <c r="BC53" s="1124"/>
      <c r="BD53" s="51" t="s">
        <v>669</v>
      </c>
      <c r="BE53" s="56"/>
      <c r="BF53" s="66"/>
      <c r="BG53" s="1113"/>
      <c r="BH53" s="1114">
        <f>BM53+BN53</f>
        <v>0</v>
      </c>
      <c r="BI53" s="1124"/>
      <c r="BJ53" s="1124"/>
      <c r="BK53" s="1124"/>
      <c r="BL53" s="1124"/>
      <c r="BM53" s="1114">
        <f>BI53+BJ53+BK53+BL53</f>
        <v>0</v>
      </c>
      <c r="BN53" s="1124"/>
      <c r="BO53" s="51" t="s">
        <v>669</v>
      </c>
      <c r="BP53" s="56"/>
      <c r="BQ53" s="66"/>
      <c r="BR53" s="1113"/>
      <c r="BS53" s="1114">
        <f>BX53+BY53</f>
        <v>0</v>
      </c>
      <c r="BT53" s="1124"/>
      <c r="BU53" s="1124"/>
      <c r="BV53" s="1124"/>
      <c r="BW53" s="1124"/>
      <c r="BX53" s="1114">
        <f>BT53+BU53+BV53+BW53</f>
        <v>0</v>
      </c>
      <c r="BY53" s="1124"/>
      <c r="BZ53" s="51" t="s">
        <v>669</v>
      </c>
      <c r="CA53" s="56"/>
      <c r="CB53" s="66"/>
      <c r="CC53" s="1113"/>
      <c r="CD53" s="1114">
        <f>CI53+CJ53</f>
        <v>0</v>
      </c>
      <c r="CE53" s="1124"/>
      <c r="CF53" s="1124"/>
      <c r="CG53" s="1124"/>
      <c r="CH53" s="1124"/>
      <c r="CI53" s="1114">
        <f>CE53+CF53+CG53+CH53</f>
        <v>0</v>
      </c>
      <c r="CJ53" s="1124"/>
      <c r="CK53" s="51" t="s">
        <v>669</v>
      </c>
      <c r="CL53" s="56"/>
      <c r="CM53" s="66"/>
      <c r="CN53" s="1113"/>
      <c r="CO53" s="1114">
        <f>CT53+CU53</f>
        <v>0</v>
      </c>
      <c r="CP53" s="1124"/>
      <c r="CQ53" s="1124"/>
      <c r="CR53" s="1124"/>
      <c r="CS53" s="1124"/>
      <c r="CT53" s="1114">
        <f>CP53+CQ53+CR53+CS53</f>
        <v>0</v>
      </c>
      <c r="CU53" s="1124"/>
      <c r="CV53" s="51" t="s">
        <v>669</v>
      </c>
      <c r="CW53" s="56"/>
      <c r="CX53" s="66"/>
      <c r="CY53" s="1113"/>
      <c r="CZ53" s="1114">
        <f>DE53+DF53</f>
        <v>0</v>
      </c>
      <c r="DA53" s="1124"/>
      <c r="DB53" s="1124"/>
      <c r="DC53" s="1124"/>
      <c r="DD53" s="1124"/>
      <c r="DE53" s="1114">
        <f>DA53+DB53+DC53+DD53</f>
        <v>0</v>
      </c>
      <c r="DF53" s="1124"/>
      <c r="DG53" s="51" t="s">
        <v>669</v>
      </c>
      <c r="DH53" s="56"/>
      <c r="DI53" s="66"/>
      <c r="DJ53" s="66"/>
      <c r="DK53" s="9"/>
      <c r="DL53" s="32">
        <v>0</v>
      </c>
      <c r="DM53" s="32"/>
      <c r="DN53" s="32"/>
      <c r="DO53" s="32"/>
      <c r="DP53" s="32"/>
      <c r="DQ53" s="32"/>
      <c r="DR53" s="32"/>
      <c r="DS53" s="32"/>
      <c r="DT53" s="32"/>
      <c r="DU53" s="32">
        <f>SUM(DL53:DT53)</f>
        <v>0</v>
      </c>
      <c r="DW53" s="35">
        <f>DX53+DY53+DZ53+EA53+EC53</f>
        <v>0</v>
      </c>
      <c r="DX53" s="35">
        <v>0</v>
      </c>
      <c r="DY53" s="35">
        <v>0</v>
      </c>
      <c r="DZ53" s="35">
        <v>0</v>
      </c>
      <c r="EA53" s="35">
        <f>DU53</f>
        <v>0</v>
      </c>
      <c r="EB53" s="35">
        <f>SUM(DX53:EA53)</f>
        <v>0</v>
      </c>
      <c r="EC53" s="35"/>
    </row>
    <row r="54" spans="1:133" ht="152.25" customHeight="1" x14ac:dyDescent="0.25">
      <c r="A54" s="1174"/>
      <c r="B54" s="1179"/>
      <c r="C54" s="1193"/>
      <c r="D54" s="1127"/>
      <c r="E54" s="1127"/>
      <c r="F54" s="1127"/>
      <c r="G54" s="1127"/>
      <c r="H54" s="1127"/>
      <c r="I54" s="1127"/>
      <c r="J54" s="1127"/>
      <c r="K54" s="51" t="s">
        <v>670</v>
      </c>
      <c r="L54" s="202">
        <v>100</v>
      </c>
      <c r="M54" s="58">
        <f t="shared" si="76"/>
        <v>0</v>
      </c>
      <c r="N54" s="66"/>
      <c r="O54" s="1154"/>
      <c r="P54" s="1158"/>
      <c r="Q54" s="1152"/>
      <c r="R54" s="1152"/>
      <c r="S54" s="1152"/>
      <c r="T54" s="1152"/>
      <c r="U54" s="1158"/>
      <c r="V54" s="1152"/>
      <c r="W54" s="525" t="s">
        <v>670</v>
      </c>
      <c r="X54" s="672"/>
      <c r="Y54" s="66"/>
      <c r="Z54" s="1113"/>
      <c r="AA54" s="1127"/>
      <c r="AB54" s="1129"/>
      <c r="AC54" s="1129"/>
      <c r="AD54" s="1129"/>
      <c r="AE54" s="1129"/>
      <c r="AF54" s="1127"/>
      <c r="AG54" s="1129"/>
      <c r="AH54" s="51" t="s">
        <v>670</v>
      </c>
      <c r="AI54" s="190"/>
      <c r="AJ54" s="66"/>
      <c r="AK54" s="1113"/>
      <c r="AL54" s="1127"/>
      <c r="AM54" s="1125"/>
      <c r="AN54" s="1125"/>
      <c r="AO54" s="1125"/>
      <c r="AP54" s="1125"/>
      <c r="AQ54" s="1127"/>
      <c r="AR54" s="1125"/>
      <c r="AS54" s="51" t="s">
        <v>670</v>
      </c>
      <c r="AT54" s="56"/>
      <c r="AU54" s="66"/>
      <c r="AV54" s="1113"/>
      <c r="AW54" s="1127"/>
      <c r="AX54" s="1125"/>
      <c r="AY54" s="1125"/>
      <c r="AZ54" s="1125"/>
      <c r="BA54" s="1125"/>
      <c r="BB54" s="1127"/>
      <c r="BC54" s="1125"/>
      <c r="BD54" s="51" t="s">
        <v>670</v>
      </c>
      <c r="BE54" s="56"/>
      <c r="BF54" s="66"/>
      <c r="BG54" s="1113"/>
      <c r="BH54" s="1127"/>
      <c r="BI54" s="1125"/>
      <c r="BJ54" s="1125"/>
      <c r="BK54" s="1125"/>
      <c r="BL54" s="1125"/>
      <c r="BM54" s="1127"/>
      <c r="BN54" s="1125"/>
      <c r="BO54" s="51" t="s">
        <v>670</v>
      </c>
      <c r="BP54" s="56"/>
      <c r="BQ54" s="66"/>
      <c r="BR54" s="1113"/>
      <c r="BS54" s="1127"/>
      <c r="BT54" s="1125"/>
      <c r="BU54" s="1125"/>
      <c r="BV54" s="1125"/>
      <c r="BW54" s="1125"/>
      <c r="BX54" s="1127"/>
      <c r="BY54" s="1125"/>
      <c r="BZ54" s="51" t="s">
        <v>670</v>
      </c>
      <c r="CA54" s="56"/>
      <c r="CB54" s="66"/>
      <c r="CC54" s="1113"/>
      <c r="CD54" s="1127"/>
      <c r="CE54" s="1125"/>
      <c r="CF54" s="1125"/>
      <c r="CG54" s="1125"/>
      <c r="CH54" s="1125"/>
      <c r="CI54" s="1127"/>
      <c r="CJ54" s="1125"/>
      <c r="CK54" s="51" t="s">
        <v>670</v>
      </c>
      <c r="CL54" s="56"/>
      <c r="CM54" s="66"/>
      <c r="CN54" s="1113"/>
      <c r="CO54" s="1127"/>
      <c r="CP54" s="1125"/>
      <c r="CQ54" s="1125"/>
      <c r="CR54" s="1125"/>
      <c r="CS54" s="1125"/>
      <c r="CT54" s="1127"/>
      <c r="CU54" s="1125"/>
      <c r="CV54" s="51" t="s">
        <v>670</v>
      </c>
      <c r="CW54" s="56"/>
      <c r="CX54" s="66"/>
      <c r="CY54" s="1113"/>
      <c r="CZ54" s="1127"/>
      <c r="DA54" s="1125"/>
      <c r="DB54" s="1125"/>
      <c r="DC54" s="1125"/>
      <c r="DD54" s="1125"/>
      <c r="DE54" s="1127"/>
      <c r="DF54" s="1125"/>
      <c r="DG54" s="51" t="s">
        <v>670</v>
      </c>
      <c r="DH54" s="56"/>
      <c r="DI54" s="66"/>
      <c r="DJ54" s="66"/>
      <c r="DK54" s="9"/>
      <c r="DL54" s="32"/>
      <c r="DM54" s="32"/>
      <c r="DN54" s="32"/>
      <c r="DO54" s="32"/>
      <c r="DP54" s="32"/>
      <c r="DQ54" s="32"/>
      <c r="DR54" s="32"/>
      <c r="DS54" s="32"/>
      <c r="DT54" s="32"/>
      <c r="DU54" s="32">
        <f t="shared" ref="DU54:DU75" si="77">SUM(DL54:DT54)</f>
        <v>0</v>
      </c>
    </row>
    <row r="55" spans="1:133" ht="263.25" customHeight="1" x14ac:dyDescent="0.25">
      <c r="A55" s="1174"/>
      <c r="B55" s="1179"/>
      <c r="C55" s="1193"/>
      <c r="D55" s="1115"/>
      <c r="E55" s="1115"/>
      <c r="F55" s="1115"/>
      <c r="G55" s="1115"/>
      <c r="H55" s="1115"/>
      <c r="I55" s="1115"/>
      <c r="J55" s="1115"/>
      <c r="K55" s="51" t="s">
        <v>855</v>
      </c>
      <c r="L55" s="202">
        <v>1</v>
      </c>
      <c r="M55" s="58">
        <f t="shared" si="76"/>
        <v>0</v>
      </c>
      <c r="N55" s="66"/>
      <c r="O55" s="1154"/>
      <c r="P55" s="1159"/>
      <c r="Q55" s="1153"/>
      <c r="R55" s="1153"/>
      <c r="S55" s="1153"/>
      <c r="T55" s="1153"/>
      <c r="U55" s="1159"/>
      <c r="V55" s="1153"/>
      <c r="W55" s="525" t="s">
        <v>855</v>
      </c>
      <c r="X55" s="672"/>
      <c r="Y55" s="66"/>
      <c r="Z55" s="1113"/>
      <c r="AA55" s="1115"/>
      <c r="AB55" s="1130"/>
      <c r="AC55" s="1130"/>
      <c r="AD55" s="1130"/>
      <c r="AE55" s="1130"/>
      <c r="AF55" s="1115"/>
      <c r="AG55" s="1130"/>
      <c r="AH55" s="51" t="s">
        <v>855</v>
      </c>
      <c r="AI55" s="190"/>
      <c r="AJ55" s="66"/>
      <c r="AK55" s="1113"/>
      <c r="AL55" s="1115"/>
      <c r="AM55" s="1126"/>
      <c r="AN55" s="1126"/>
      <c r="AO55" s="1126"/>
      <c r="AP55" s="1126"/>
      <c r="AQ55" s="1115"/>
      <c r="AR55" s="1126"/>
      <c r="AS55" s="51" t="s">
        <v>855</v>
      </c>
      <c r="AT55" s="56"/>
      <c r="AU55" s="66"/>
      <c r="AV55" s="1113"/>
      <c r="AW55" s="1115"/>
      <c r="AX55" s="1126"/>
      <c r="AY55" s="1126"/>
      <c r="AZ55" s="1126"/>
      <c r="BA55" s="1126"/>
      <c r="BB55" s="1115"/>
      <c r="BC55" s="1126"/>
      <c r="BD55" s="51" t="s">
        <v>855</v>
      </c>
      <c r="BE55" s="56"/>
      <c r="BF55" s="66"/>
      <c r="BG55" s="1113"/>
      <c r="BH55" s="1115"/>
      <c r="BI55" s="1126"/>
      <c r="BJ55" s="1126"/>
      <c r="BK55" s="1126"/>
      <c r="BL55" s="1126"/>
      <c r="BM55" s="1115"/>
      <c r="BN55" s="1126"/>
      <c r="BO55" s="51" t="s">
        <v>855</v>
      </c>
      <c r="BP55" s="56"/>
      <c r="BQ55" s="66"/>
      <c r="BR55" s="1113"/>
      <c r="BS55" s="1115"/>
      <c r="BT55" s="1126"/>
      <c r="BU55" s="1126"/>
      <c r="BV55" s="1126"/>
      <c r="BW55" s="1126"/>
      <c r="BX55" s="1115"/>
      <c r="BY55" s="1126"/>
      <c r="BZ55" s="51" t="s">
        <v>855</v>
      </c>
      <c r="CA55" s="56"/>
      <c r="CB55" s="66"/>
      <c r="CC55" s="1113"/>
      <c r="CD55" s="1115"/>
      <c r="CE55" s="1126"/>
      <c r="CF55" s="1126"/>
      <c r="CG55" s="1126"/>
      <c r="CH55" s="1126"/>
      <c r="CI55" s="1115"/>
      <c r="CJ55" s="1126"/>
      <c r="CK55" s="51" t="s">
        <v>855</v>
      </c>
      <c r="CL55" s="56"/>
      <c r="CM55" s="66"/>
      <c r="CN55" s="1113"/>
      <c r="CO55" s="1115"/>
      <c r="CP55" s="1126"/>
      <c r="CQ55" s="1126"/>
      <c r="CR55" s="1126"/>
      <c r="CS55" s="1126"/>
      <c r="CT55" s="1115"/>
      <c r="CU55" s="1126"/>
      <c r="CV55" s="51" t="s">
        <v>855</v>
      </c>
      <c r="CW55" s="56"/>
      <c r="CX55" s="66"/>
      <c r="CY55" s="1113"/>
      <c r="CZ55" s="1115"/>
      <c r="DA55" s="1126"/>
      <c r="DB55" s="1126"/>
      <c r="DC55" s="1126"/>
      <c r="DD55" s="1126"/>
      <c r="DE55" s="1115"/>
      <c r="DF55" s="1126"/>
      <c r="DG55" s="51" t="s">
        <v>855</v>
      </c>
      <c r="DH55" s="56"/>
      <c r="DI55" s="66"/>
      <c r="DJ55" s="66"/>
      <c r="DK55" s="9"/>
      <c r="DL55" s="32"/>
      <c r="DM55" s="32"/>
      <c r="DN55" s="32"/>
      <c r="DO55" s="32"/>
      <c r="DP55" s="32"/>
      <c r="DQ55" s="32"/>
      <c r="DR55" s="32"/>
      <c r="DS55" s="32"/>
      <c r="DT55" s="32"/>
      <c r="DU55" s="32">
        <f t="shared" si="77"/>
        <v>0</v>
      </c>
      <c r="DW55" s="35">
        <f>DX55+DY55+DZ55+EA55+EC55</f>
        <v>0</v>
      </c>
      <c r="DX55" s="35">
        <v>0</v>
      </c>
      <c r="DY55" s="35">
        <f>DU55*0.7</f>
        <v>0</v>
      </c>
      <c r="DZ55" s="35"/>
      <c r="EA55" s="35">
        <f>DU55*0.15</f>
        <v>0</v>
      </c>
      <c r="EB55" s="35">
        <f>SUM(DX55:EA55)</f>
        <v>0</v>
      </c>
      <c r="EC55" s="35">
        <f>DU55*0.15</f>
        <v>0</v>
      </c>
    </row>
    <row r="56" spans="1:133" ht="93" customHeight="1" x14ac:dyDescent="0.25">
      <c r="A56" s="1215" t="s">
        <v>549</v>
      </c>
      <c r="B56" s="1212" t="s">
        <v>901</v>
      </c>
      <c r="C56" s="1183">
        <f t="shared" ref="C56:J56" si="78">O56+Z56+AK56+AV56+BG56+BR56+CC56+CN56+CY56</f>
        <v>98000</v>
      </c>
      <c r="D56" s="1114">
        <f t="shared" si="78"/>
        <v>23995</v>
      </c>
      <c r="E56" s="1114">
        <f t="shared" si="78"/>
        <v>0</v>
      </c>
      <c r="F56" s="1114">
        <f t="shared" si="78"/>
        <v>0</v>
      </c>
      <c r="G56" s="1114">
        <f t="shared" si="78"/>
        <v>0</v>
      </c>
      <c r="H56" s="1114">
        <f t="shared" si="78"/>
        <v>23995</v>
      </c>
      <c r="I56" s="1114">
        <f t="shared" si="78"/>
        <v>23995</v>
      </c>
      <c r="J56" s="1114">
        <f t="shared" si="78"/>
        <v>0</v>
      </c>
      <c r="K56" s="51" t="s">
        <v>848</v>
      </c>
      <c r="L56" s="202">
        <v>60</v>
      </c>
      <c r="M56" s="58">
        <f t="shared" si="76"/>
        <v>0</v>
      </c>
      <c r="N56" s="15"/>
      <c r="O56" s="1154">
        <v>20000</v>
      </c>
      <c r="P56" s="1157">
        <f>U56+V56</f>
        <v>23995</v>
      </c>
      <c r="Q56" s="1155"/>
      <c r="R56" s="1155"/>
      <c r="S56" s="1155"/>
      <c r="T56" s="1155">
        <v>23995</v>
      </c>
      <c r="U56" s="1157">
        <f>Q56+R56+S56+T56</f>
        <v>23995</v>
      </c>
      <c r="V56" s="1155"/>
      <c r="W56" s="525" t="s">
        <v>848</v>
      </c>
      <c r="X56" s="672"/>
      <c r="Y56" s="15"/>
      <c r="Z56" s="1113">
        <v>30000</v>
      </c>
      <c r="AA56" s="1114">
        <f>AF56+AG56</f>
        <v>0</v>
      </c>
      <c r="AB56" s="1131"/>
      <c r="AC56" s="1131"/>
      <c r="AD56" s="1131"/>
      <c r="AE56" s="1131"/>
      <c r="AF56" s="1114">
        <f>AB56+AC56+AD56+AE56</f>
        <v>0</v>
      </c>
      <c r="AG56" s="1131"/>
      <c r="AH56" s="51" t="s">
        <v>848</v>
      </c>
      <c r="AI56" s="190"/>
      <c r="AJ56" s="15"/>
      <c r="AK56" s="1113">
        <v>48000</v>
      </c>
      <c r="AL56" s="1114">
        <f>AQ56+AR56</f>
        <v>0</v>
      </c>
      <c r="AM56" s="1116"/>
      <c r="AN56" s="1116"/>
      <c r="AO56" s="1116"/>
      <c r="AP56" s="1116"/>
      <c r="AQ56" s="1114">
        <f>AM56+AN56+AO56+AP56</f>
        <v>0</v>
      </c>
      <c r="AR56" s="1116"/>
      <c r="AS56" s="51" t="s">
        <v>848</v>
      </c>
      <c r="AT56" s="56"/>
      <c r="AU56" s="15"/>
      <c r="AV56" s="1113">
        <v>0</v>
      </c>
      <c r="AW56" s="1114">
        <f>BB56+BC56</f>
        <v>0</v>
      </c>
      <c r="AX56" s="1116"/>
      <c r="AY56" s="1116"/>
      <c r="AZ56" s="1116"/>
      <c r="BA56" s="1116"/>
      <c r="BB56" s="1114">
        <f>AX56+AY56+AZ56+BA56</f>
        <v>0</v>
      </c>
      <c r="BC56" s="1116"/>
      <c r="BD56" s="51" t="s">
        <v>848</v>
      </c>
      <c r="BE56" s="56"/>
      <c r="BF56" s="15"/>
      <c r="BG56" s="1113"/>
      <c r="BH56" s="1114">
        <f>BM56+BN56</f>
        <v>0</v>
      </c>
      <c r="BI56" s="1116"/>
      <c r="BJ56" s="1116"/>
      <c r="BK56" s="1116"/>
      <c r="BL56" s="1116"/>
      <c r="BM56" s="1114">
        <f>BI56+BJ56+BK56+BL56</f>
        <v>0</v>
      </c>
      <c r="BN56" s="1116"/>
      <c r="BO56" s="51" t="s">
        <v>848</v>
      </c>
      <c r="BP56" s="56"/>
      <c r="BQ56" s="15"/>
      <c r="BR56" s="1113"/>
      <c r="BS56" s="1114">
        <f>BX56+BY56</f>
        <v>0</v>
      </c>
      <c r="BT56" s="1116"/>
      <c r="BU56" s="1116"/>
      <c r="BV56" s="1116"/>
      <c r="BW56" s="1116"/>
      <c r="BX56" s="1114">
        <f>BT56+BU56+BV56+BW56</f>
        <v>0</v>
      </c>
      <c r="BY56" s="1116"/>
      <c r="BZ56" s="51" t="s">
        <v>848</v>
      </c>
      <c r="CA56" s="56"/>
      <c r="CB56" s="15"/>
      <c r="CC56" s="1113"/>
      <c r="CD56" s="1114">
        <f>CI56+CJ56</f>
        <v>0</v>
      </c>
      <c r="CE56" s="1116"/>
      <c r="CF56" s="1116"/>
      <c r="CG56" s="1116"/>
      <c r="CH56" s="1116"/>
      <c r="CI56" s="1114">
        <f>CE56+CF56+CG56+CH56</f>
        <v>0</v>
      </c>
      <c r="CJ56" s="1116"/>
      <c r="CK56" s="51" t="s">
        <v>848</v>
      </c>
      <c r="CL56" s="56"/>
      <c r="CM56" s="15"/>
      <c r="CN56" s="1113"/>
      <c r="CO56" s="1114">
        <f>CT56+CU56</f>
        <v>0</v>
      </c>
      <c r="CP56" s="1116"/>
      <c r="CQ56" s="1116"/>
      <c r="CR56" s="1116"/>
      <c r="CS56" s="1116"/>
      <c r="CT56" s="1114">
        <f>CP56+CQ56+CR56+CS56</f>
        <v>0</v>
      </c>
      <c r="CU56" s="1116"/>
      <c r="CV56" s="51" t="s">
        <v>848</v>
      </c>
      <c r="CW56" s="56"/>
      <c r="CX56" s="15"/>
      <c r="CY56" s="1113"/>
      <c r="CZ56" s="1114">
        <f>DE56+DF56</f>
        <v>0</v>
      </c>
      <c r="DA56" s="1116"/>
      <c r="DB56" s="1116"/>
      <c r="DC56" s="1116"/>
      <c r="DD56" s="1116"/>
      <c r="DE56" s="1114">
        <f>DA56+DB56+DC56+DD56</f>
        <v>0</v>
      </c>
      <c r="DF56" s="1116"/>
      <c r="DG56" s="51" t="s">
        <v>848</v>
      </c>
      <c r="DH56" s="56"/>
      <c r="DI56" s="15"/>
      <c r="DJ56" s="15"/>
      <c r="DL56" s="32">
        <v>20000</v>
      </c>
      <c r="DM56" s="32">
        <v>30000</v>
      </c>
      <c r="DN56" s="32">
        <v>48000</v>
      </c>
      <c r="DO56" s="32"/>
      <c r="DP56" s="32"/>
      <c r="DQ56" s="32"/>
      <c r="DR56" s="32"/>
      <c r="DS56" s="32"/>
      <c r="DT56" s="32"/>
      <c r="DU56" s="32">
        <f t="shared" si="77"/>
        <v>98000</v>
      </c>
      <c r="DW56" s="35">
        <f>DX56+DY56+DZ56+EA56+EC56</f>
        <v>98000</v>
      </c>
      <c r="DX56" s="35"/>
      <c r="DY56" s="35">
        <f>DU56*0.9</f>
        <v>88200</v>
      </c>
      <c r="DZ56" s="35"/>
      <c r="EA56" s="35">
        <f>DU56*0.1</f>
        <v>9800</v>
      </c>
      <c r="EB56" s="35">
        <f>SUM(DX56:EA56)</f>
        <v>98000</v>
      </c>
      <c r="EC56" s="35"/>
    </row>
    <row r="57" spans="1:133" ht="114" customHeight="1" x14ac:dyDescent="0.25">
      <c r="A57" s="1215"/>
      <c r="B57" s="1214"/>
      <c r="C57" s="1184"/>
      <c r="D57" s="1176"/>
      <c r="E57" s="1175"/>
      <c r="F57" s="1175"/>
      <c r="G57" s="1175"/>
      <c r="H57" s="1175"/>
      <c r="I57" s="1175"/>
      <c r="J57" s="1175"/>
      <c r="K57" s="51" t="s">
        <v>856</v>
      </c>
      <c r="L57" s="202">
        <v>50</v>
      </c>
      <c r="M57" s="58">
        <f t="shared" si="76"/>
        <v>4</v>
      </c>
      <c r="N57" s="15"/>
      <c r="O57" s="1154"/>
      <c r="P57" s="1159"/>
      <c r="Q57" s="1156"/>
      <c r="R57" s="1156"/>
      <c r="S57" s="1156"/>
      <c r="T57" s="1156"/>
      <c r="U57" s="1159"/>
      <c r="V57" s="1156"/>
      <c r="W57" s="525" t="s">
        <v>856</v>
      </c>
      <c r="X57" s="672">
        <v>4</v>
      </c>
      <c r="Y57" s="15"/>
      <c r="Z57" s="1113"/>
      <c r="AA57" s="1115"/>
      <c r="AB57" s="1132"/>
      <c r="AC57" s="1132"/>
      <c r="AD57" s="1132"/>
      <c r="AE57" s="1132"/>
      <c r="AF57" s="1115"/>
      <c r="AG57" s="1132"/>
      <c r="AH57" s="51" t="s">
        <v>856</v>
      </c>
      <c r="AI57" s="190"/>
      <c r="AJ57" s="15"/>
      <c r="AK57" s="1113"/>
      <c r="AL57" s="1115"/>
      <c r="AM57" s="1117"/>
      <c r="AN57" s="1117"/>
      <c r="AO57" s="1117"/>
      <c r="AP57" s="1117"/>
      <c r="AQ57" s="1115"/>
      <c r="AR57" s="1117"/>
      <c r="AS57" s="51" t="s">
        <v>856</v>
      </c>
      <c r="AT57" s="56"/>
      <c r="AU57" s="15"/>
      <c r="AV57" s="1113"/>
      <c r="AW57" s="1115"/>
      <c r="AX57" s="1117"/>
      <c r="AY57" s="1117"/>
      <c r="AZ57" s="1117"/>
      <c r="BA57" s="1117"/>
      <c r="BB57" s="1115"/>
      <c r="BC57" s="1117"/>
      <c r="BD57" s="51" t="s">
        <v>856</v>
      </c>
      <c r="BE57" s="56"/>
      <c r="BF57" s="15"/>
      <c r="BG57" s="1113"/>
      <c r="BH57" s="1115"/>
      <c r="BI57" s="1117"/>
      <c r="BJ57" s="1117"/>
      <c r="BK57" s="1117"/>
      <c r="BL57" s="1117"/>
      <c r="BM57" s="1115"/>
      <c r="BN57" s="1117"/>
      <c r="BO57" s="51" t="s">
        <v>856</v>
      </c>
      <c r="BP57" s="56"/>
      <c r="BQ57" s="15"/>
      <c r="BR57" s="1113"/>
      <c r="BS57" s="1115"/>
      <c r="BT57" s="1117"/>
      <c r="BU57" s="1117"/>
      <c r="BV57" s="1117"/>
      <c r="BW57" s="1117"/>
      <c r="BX57" s="1115"/>
      <c r="BY57" s="1117"/>
      <c r="BZ57" s="51" t="s">
        <v>856</v>
      </c>
      <c r="CA57" s="56"/>
      <c r="CB57" s="15"/>
      <c r="CC57" s="1113"/>
      <c r="CD57" s="1115"/>
      <c r="CE57" s="1117"/>
      <c r="CF57" s="1117"/>
      <c r="CG57" s="1117"/>
      <c r="CH57" s="1117"/>
      <c r="CI57" s="1115"/>
      <c r="CJ57" s="1117"/>
      <c r="CK57" s="51" t="s">
        <v>856</v>
      </c>
      <c r="CL57" s="56"/>
      <c r="CM57" s="15"/>
      <c r="CN57" s="1113"/>
      <c r="CO57" s="1115"/>
      <c r="CP57" s="1117"/>
      <c r="CQ57" s="1117"/>
      <c r="CR57" s="1117"/>
      <c r="CS57" s="1117"/>
      <c r="CT57" s="1115"/>
      <c r="CU57" s="1117"/>
      <c r="CV57" s="51" t="s">
        <v>856</v>
      </c>
      <c r="CW57" s="56"/>
      <c r="CX57" s="15"/>
      <c r="CY57" s="1113"/>
      <c r="CZ57" s="1115"/>
      <c r="DA57" s="1117"/>
      <c r="DB57" s="1117"/>
      <c r="DC57" s="1117"/>
      <c r="DD57" s="1117"/>
      <c r="DE57" s="1115"/>
      <c r="DF57" s="1117"/>
      <c r="DG57" s="51" t="s">
        <v>856</v>
      </c>
      <c r="DH57" s="56"/>
      <c r="DI57" s="15"/>
      <c r="DJ57" s="15"/>
      <c r="DL57" s="32"/>
      <c r="DM57" s="32"/>
      <c r="DN57" s="32"/>
      <c r="DO57" s="32"/>
      <c r="DP57" s="32"/>
      <c r="DQ57" s="32"/>
      <c r="DR57" s="32"/>
      <c r="DS57" s="32"/>
      <c r="DT57" s="32"/>
      <c r="DU57" s="32">
        <f t="shared" si="77"/>
        <v>0</v>
      </c>
    </row>
    <row r="58" spans="1:133" ht="240" customHeight="1" x14ac:dyDescent="0.25">
      <c r="A58" s="69" t="s">
        <v>886</v>
      </c>
      <c r="B58" s="613" t="s">
        <v>889</v>
      </c>
      <c r="C58" s="184">
        <f t="shared" ref="C58:H60" si="79">O58+Z58+AK58+AV58+BG58+BR58+CC58+CN58+CY58</f>
        <v>6000</v>
      </c>
      <c r="D58" s="71">
        <f t="shared" si="79"/>
        <v>0</v>
      </c>
      <c r="E58" s="71">
        <f t="shared" si="79"/>
        <v>0</v>
      </c>
      <c r="F58" s="71">
        <f t="shared" si="79"/>
        <v>0</v>
      </c>
      <c r="G58" s="71">
        <f t="shared" si="79"/>
        <v>0</v>
      </c>
      <c r="H58" s="71">
        <f t="shared" si="79"/>
        <v>0</v>
      </c>
      <c r="I58" s="71">
        <f t="shared" ref="I58:J60" si="80">U58+AF58+AQ58+BB58+BM58+BX58+CI58+CT58+DE58</f>
        <v>0</v>
      </c>
      <c r="J58" s="71">
        <f t="shared" si="80"/>
        <v>0</v>
      </c>
      <c r="K58" s="51" t="s">
        <v>896</v>
      </c>
      <c r="L58" s="202">
        <v>1</v>
      </c>
      <c r="M58" s="58">
        <f t="shared" si="76"/>
        <v>0</v>
      </c>
      <c r="N58" s="15"/>
      <c r="O58" s="678">
        <v>0</v>
      </c>
      <c r="P58" s="679">
        <f>U58+V58</f>
        <v>0</v>
      </c>
      <c r="Q58" s="681"/>
      <c r="R58" s="681"/>
      <c r="S58" s="681"/>
      <c r="T58" s="681"/>
      <c r="U58" s="679">
        <f>Q58+R58+S58+T58</f>
        <v>0</v>
      </c>
      <c r="V58" s="681"/>
      <c r="W58" s="525" t="s">
        <v>896</v>
      </c>
      <c r="X58" s="672"/>
      <c r="Y58" s="15"/>
      <c r="Z58" s="97">
        <v>6000</v>
      </c>
      <c r="AA58" s="71">
        <f>AF58+AG58</f>
        <v>0</v>
      </c>
      <c r="AB58" s="199"/>
      <c r="AC58" s="199"/>
      <c r="AD58" s="199"/>
      <c r="AE58" s="199"/>
      <c r="AF58" s="71">
        <f>AB58+AC58+AD58+AE58</f>
        <v>0</v>
      </c>
      <c r="AG58" s="199"/>
      <c r="AH58" s="51" t="s">
        <v>896</v>
      </c>
      <c r="AI58" s="190"/>
      <c r="AJ58" s="15"/>
      <c r="AK58" s="97">
        <v>0</v>
      </c>
      <c r="AL58" s="71">
        <f>AQ58+AR58</f>
        <v>0</v>
      </c>
      <c r="AM58" s="75"/>
      <c r="AN58" s="75"/>
      <c r="AO58" s="75"/>
      <c r="AP58" s="75"/>
      <c r="AQ58" s="71">
        <f>AM58+AN58+AO58+AP58</f>
        <v>0</v>
      </c>
      <c r="AR58" s="75"/>
      <c r="AS58" s="51" t="s">
        <v>896</v>
      </c>
      <c r="AT58" s="56"/>
      <c r="AU58" s="15"/>
      <c r="AV58" s="97">
        <v>0</v>
      </c>
      <c r="AW58" s="71">
        <f>BB58+BC58</f>
        <v>0</v>
      </c>
      <c r="AX58" s="75"/>
      <c r="AY58" s="75"/>
      <c r="AZ58" s="75"/>
      <c r="BA58" s="75"/>
      <c r="BB58" s="71">
        <f>AX58+AY58+AZ58+BA58</f>
        <v>0</v>
      </c>
      <c r="BC58" s="75"/>
      <c r="BD58" s="51" t="s">
        <v>896</v>
      </c>
      <c r="BE58" s="56"/>
      <c r="BF58" s="15"/>
      <c r="BG58" s="97"/>
      <c r="BH58" s="71">
        <f>BM58+BN58</f>
        <v>0</v>
      </c>
      <c r="BI58" s="75"/>
      <c r="BJ58" s="75"/>
      <c r="BK58" s="75"/>
      <c r="BL58" s="75"/>
      <c r="BM58" s="71">
        <f>BI58+BJ58+BK58+BL58</f>
        <v>0</v>
      </c>
      <c r="BN58" s="75"/>
      <c r="BO58" s="51" t="s">
        <v>896</v>
      </c>
      <c r="BP58" s="56"/>
      <c r="BQ58" s="15"/>
      <c r="BR58" s="97"/>
      <c r="BS58" s="71">
        <f>BX58+BY58</f>
        <v>0</v>
      </c>
      <c r="BT58" s="75"/>
      <c r="BU58" s="75"/>
      <c r="BV58" s="75"/>
      <c r="BW58" s="75"/>
      <c r="BX58" s="71">
        <f>BT58+BU58+BV58+BW58</f>
        <v>0</v>
      </c>
      <c r="BY58" s="75"/>
      <c r="BZ58" s="51" t="s">
        <v>896</v>
      </c>
      <c r="CA58" s="56"/>
      <c r="CB58" s="15"/>
      <c r="CC58" s="97"/>
      <c r="CD58" s="71">
        <f>CI58+CJ58</f>
        <v>0</v>
      </c>
      <c r="CE58" s="75"/>
      <c r="CF58" s="75"/>
      <c r="CG58" s="75"/>
      <c r="CH58" s="75"/>
      <c r="CI58" s="71">
        <f>CE58+CF58+CG58+CH58</f>
        <v>0</v>
      </c>
      <c r="CJ58" s="75"/>
      <c r="CK58" s="51" t="s">
        <v>896</v>
      </c>
      <c r="CL58" s="56"/>
      <c r="CM58" s="15"/>
      <c r="CN58" s="97"/>
      <c r="CO58" s="71">
        <f>CT58+CU58</f>
        <v>0</v>
      </c>
      <c r="CP58" s="75"/>
      <c r="CQ58" s="75"/>
      <c r="CR58" s="75"/>
      <c r="CS58" s="75"/>
      <c r="CT58" s="71">
        <f>CP58+CQ58+CR58+CS58</f>
        <v>0</v>
      </c>
      <c r="CU58" s="75"/>
      <c r="CV58" s="51" t="s">
        <v>896</v>
      </c>
      <c r="CW58" s="56"/>
      <c r="CX58" s="15"/>
      <c r="CY58" s="97"/>
      <c r="CZ58" s="71">
        <f>DE58+DF58</f>
        <v>0</v>
      </c>
      <c r="DA58" s="75"/>
      <c r="DB58" s="75"/>
      <c r="DC58" s="75"/>
      <c r="DD58" s="75"/>
      <c r="DE58" s="71">
        <f>DA58+DB58+DC58+DD58</f>
        <v>0</v>
      </c>
      <c r="DF58" s="75"/>
      <c r="DG58" s="51" t="s">
        <v>896</v>
      </c>
      <c r="DH58" s="56"/>
      <c r="DI58" s="15"/>
      <c r="DJ58" s="15"/>
      <c r="DL58" s="32">
        <v>0</v>
      </c>
      <c r="DM58" s="32">
        <v>6000</v>
      </c>
      <c r="DN58" s="32"/>
      <c r="DO58" s="32"/>
      <c r="DP58" s="32"/>
      <c r="DQ58" s="32"/>
      <c r="DR58" s="32"/>
      <c r="DS58" s="32"/>
      <c r="DT58" s="32"/>
      <c r="DU58" s="32">
        <f t="shared" si="77"/>
        <v>6000</v>
      </c>
      <c r="DW58" s="35">
        <f>DX58+DY58+DZ58+EA58+EC58</f>
        <v>6000</v>
      </c>
      <c r="DX58" s="35">
        <f>DU58*0.85</f>
        <v>5100</v>
      </c>
      <c r="DY58" s="35">
        <f>DU58*0.1</f>
        <v>600</v>
      </c>
      <c r="DZ58" s="35"/>
      <c r="EA58" s="35">
        <f>DU58*0.05</f>
        <v>300</v>
      </c>
      <c r="EB58" s="35">
        <f>SUM(DX58:EA58)</f>
        <v>6000</v>
      </c>
      <c r="EC58" s="35"/>
    </row>
    <row r="59" spans="1:133" ht="95.25" customHeight="1" x14ac:dyDescent="0.25">
      <c r="A59" s="69" t="s">
        <v>887</v>
      </c>
      <c r="B59" s="613" t="s">
        <v>890</v>
      </c>
      <c r="C59" s="184">
        <f t="shared" si="79"/>
        <v>500000</v>
      </c>
      <c r="D59" s="71">
        <f t="shared" si="79"/>
        <v>0</v>
      </c>
      <c r="E59" s="71">
        <f t="shared" si="79"/>
        <v>0</v>
      </c>
      <c r="F59" s="71">
        <f t="shared" si="79"/>
        <v>0</v>
      </c>
      <c r="G59" s="71">
        <f t="shared" si="79"/>
        <v>0</v>
      </c>
      <c r="H59" s="71">
        <f t="shared" si="79"/>
        <v>0</v>
      </c>
      <c r="I59" s="71">
        <f t="shared" si="80"/>
        <v>0</v>
      </c>
      <c r="J59" s="71">
        <f t="shared" si="80"/>
        <v>0</v>
      </c>
      <c r="K59" s="51" t="s">
        <v>897</v>
      </c>
      <c r="L59" s="202">
        <v>1</v>
      </c>
      <c r="M59" s="58">
        <f t="shared" si="76"/>
        <v>0</v>
      </c>
      <c r="N59" s="15"/>
      <c r="O59" s="678">
        <v>0</v>
      </c>
      <c r="P59" s="679">
        <f>U59+V59</f>
        <v>0</v>
      </c>
      <c r="Q59" s="681"/>
      <c r="R59" s="681"/>
      <c r="S59" s="681"/>
      <c r="T59" s="681"/>
      <c r="U59" s="679">
        <f>Q59+R59+S59+T59</f>
        <v>0</v>
      </c>
      <c r="V59" s="681"/>
      <c r="W59" s="525" t="s">
        <v>897</v>
      </c>
      <c r="X59" s="672"/>
      <c r="Y59" s="15"/>
      <c r="Z59" s="97">
        <v>200000</v>
      </c>
      <c r="AA59" s="71">
        <f>AF59+AG59</f>
        <v>0</v>
      </c>
      <c r="AB59" s="199"/>
      <c r="AC59" s="199"/>
      <c r="AD59" s="199"/>
      <c r="AE59" s="199"/>
      <c r="AF59" s="71">
        <f>AB59+AC59+AD59+AE59</f>
        <v>0</v>
      </c>
      <c r="AG59" s="199"/>
      <c r="AH59" s="51" t="s">
        <v>897</v>
      </c>
      <c r="AI59" s="190"/>
      <c r="AJ59" s="15"/>
      <c r="AK59" s="97">
        <v>300000</v>
      </c>
      <c r="AL59" s="71">
        <f>AQ59+AR59</f>
        <v>0</v>
      </c>
      <c r="AM59" s="75"/>
      <c r="AN59" s="75"/>
      <c r="AO59" s="75"/>
      <c r="AP59" s="75"/>
      <c r="AQ59" s="71">
        <f>AM59+AN59+AO59+AP59</f>
        <v>0</v>
      </c>
      <c r="AR59" s="75"/>
      <c r="AS59" s="51" t="s">
        <v>897</v>
      </c>
      <c r="AT59" s="56"/>
      <c r="AU59" s="15"/>
      <c r="AV59" s="97">
        <v>0</v>
      </c>
      <c r="AW59" s="71">
        <f>BB59+BC59</f>
        <v>0</v>
      </c>
      <c r="AX59" s="75"/>
      <c r="AY59" s="75"/>
      <c r="AZ59" s="75"/>
      <c r="BA59" s="75"/>
      <c r="BB59" s="71">
        <f>AX59+AY59+AZ59+BA59</f>
        <v>0</v>
      </c>
      <c r="BC59" s="75"/>
      <c r="BD59" s="51" t="s">
        <v>897</v>
      </c>
      <c r="BE59" s="56"/>
      <c r="BF59" s="15"/>
      <c r="BG59" s="97"/>
      <c r="BH59" s="71">
        <f>BM59+BN59</f>
        <v>0</v>
      </c>
      <c r="BI59" s="75"/>
      <c r="BJ59" s="75"/>
      <c r="BK59" s="75"/>
      <c r="BL59" s="75"/>
      <c r="BM59" s="71">
        <f>BI59+BJ59+BK59+BL59</f>
        <v>0</v>
      </c>
      <c r="BN59" s="75"/>
      <c r="BO59" s="51" t="s">
        <v>897</v>
      </c>
      <c r="BP59" s="56"/>
      <c r="BQ59" s="15"/>
      <c r="BR59" s="97"/>
      <c r="BS59" s="71">
        <f>BX59+BY59</f>
        <v>0</v>
      </c>
      <c r="BT59" s="75"/>
      <c r="BU59" s="75"/>
      <c r="BV59" s="75"/>
      <c r="BW59" s="75"/>
      <c r="BX59" s="71">
        <f>BT59+BU59+BV59+BW59</f>
        <v>0</v>
      </c>
      <c r="BY59" s="75"/>
      <c r="BZ59" s="51" t="s">
        <v>897</v>
      </c>
      <c r="CA59" s="56"/>
      <c r="CB59" s="15"/>
      <c r="CC59" s="97"/>
      <c r="CD59" s="71">
        <f>CI59+CJ59</f>
        <v>0</v>
      </c>
      <c r="CE59" s="75"/>
      <c r="CF59" s="75"/>
      <c r="CG59" s="75"/>
      <c r="CH59" s="75"/>
      <c r="CI59" s="71">
        <f>CE59+CF59+CG59+CH59</f>
        <v>0</v>
      </c>
      <c r="CJ59" s="75"/>
      <c r="CK59" s="51" t="s">
        <v>897</v>
      </c>
      <c r="CL59" s="56"/>
      <c r="CM59" s="15"/>
      <c r="CN59" s="97"/>
      <c r="CO59" s="71">
        <f>CT59+CU59</f>
        <v>0</v>
      </c>
      <c r="CP59" s="75"/>
      <c r="CQ59" s="75"/>
      <c r="CR59" s="75"/>
      <c r="CS59" s="75"/>
      <c r="CT59" s="71">
        <f>CP59+CQ59+CR59+CS59</f>
        <v>0</v>
      </c>
      <c r="CU59" s="75"/>
      <c r="CV59" s="51" t="s">
        <v>897</v>
      </c>
      <c r="CW59" s="56"/>
      <c r="CX59" s="15"/>
      <c r="CY59" s="97"/>
      <c r="CZ59" s="71">
        <f>DE59+DF59</f>
        <v>0</v>
      </c>
      <c r="DA59" s="75"/>
      <c r="DB59" s="75"/>
      <c r="DC59" s="75"/>
      <c r="DD59" s="75"/>
      <c r="DE59" s="71">
        <f>DA59+DB59+DC59+DD59</f>
        <v>0</v>
      </c>
      <c r="DF59" s="75"/>
      <c r="DG59" s="51" t="s">
        <v>897</v>
      </c>
      <c r="DH59" s="56"/>
      <c r="DI59" s="15"/>
      <c r="DJ59" s="15"/>
      <c r="DL59" s="32"/>
      <c r="DM59" s="32">
        <v>200000</v>
      </c>
      <c r="DN59" s="32">
        <v>300000</v>
      </c>
      <c r="DO59" s="32"/>
      <c r="DP59" s="32"/>
      <c r="DQ59" s="32"/>
      <c r="DR59" s="32"/>
      <c r="DS59" s="32"/>
      <c r="DT59" s="32"/>
      <c r="DU59" s="32">
        <f t="shared" si="77"/>
        <v>500000</v>
      </c>
      <c r="DW59" s="35">
        <f>DX59+DY59+DZ59+EA59+EC59</f>
        <v>500000</v>
      </c>
      <c r="DX59" s="35">
        <f>DU59*0.85</f>
        <v>425000</v>
      </c>
      <c r="DY59" s="35">
        <f>DU59*0.1</f>
        <v>50000</v>
      </c>
      <c r="DZ59" s="35"/>
      <c r="EA59" s="35">
        <f>DU59*0.05</f>
        <v>25000</v>
      </c>
      <c r="EB59" s="35">
        <f>SUM(DX59:EA59)</f>
        <v>500000</v>
      </c>
      <c r="EC59" s="35"/>
    </row>
    <row r="60" spans="1:133" ht="116.25" customHeight="1" x14ac:dyDescent="0.25">
      <c r="A60" s="1247" t="s">
        <v>295</v>
      </c>
      <c r="B60" s="1212" t="s">
        <v>891</v>
      </c>
      <c r="C60" s="1183">
        <f t="shared" si="79"/>
        <v>10000</v>
      </c>
      <c r="D60" s="1114">
        <f t="shared" si="79"/>
        <v>0</v>
      </c>
      <c r="E60" s="1114">
        <f t="shared" si="79"/>
        <v>0</v>
      </c>
      <c r="F60" s="1114">
        <f t="shared" si="79"/>
        <v>0</v>
      </c>
      <c r="G60" s="1114">
        <f t="shared" si="79"/>
        <v>0</v>
      </c>
      <c r="H60" s="1114">
        <f t="shared" si="79"/>
        <v>0</v>
      </c>
      <c r="I60" s="1114">
        <f t="shared" si="80"/>
        <v>0</v>
      </c>
      <c r="J60" s="1114">
        <f t="shared" si="80"/>
        <v>0</v>
      </c>
      <c r="K60" s="51" t="s">
        <v>895</v>
      </c>
      <c r="L60" s="202" t="s">
        <v>652</v>
      </c>
      <c r="M60" s="58">
        <f t="shared" si="76"/>
        <v>0</v>
      </c>
      <c r="N60" s="15"/>
      <c r="O60" s="1241">
        <v>2000</v>
      </c>
      <c r="P60" s="1157">
        <f>U60+V60</f>
        <v>0</v>
      </c>
      <c r="Q60" s="1155"/>
      <c r="R60" s="1155"/>
      <c r="S60" s="1155"/>
      <c r="T60" s="1155"/>
      <c r="U60" s="1157">
        <f>Q60+R60+S60+T60</f>
        <v>0</v>
      </c>
      <c r="V60" s="1155"/>
      <c r="W60" s="525" t="s">
        <v>895</v>
      </c>
      <c r="X60" s="672"/>
      <c r="Y60" s="15"/>
      <c r="Z60" s="1234">
        <v>4000</v>
      </c>
      <c r="AA60" s="1114">
        <f>AF60+AG60</f>
        <v>0</v>
      </c>
      <c r="AB60" s="1131"/>
      <c r="AC60" s="1131"/>
      <c r="AD60" s="1131"/>
      <c r="AE60" s="1131"/>
      <c r="AF60" s="1114">
        <f>AB60+AC60+AD60+AE60</f>
        <v>0</v>
      </c>
      <c r="AG60" s="1131"/>
      <c r="AH60" s="51" t="s">
        <v>895</v>
      </c>
      <c r="AI60" s="190"/>
      <c r="AJ60" s="15"/>
      <c r="AK60" s="1234">
        <v>4000</v>
      </c>
      <c r="AL60" s="1114">
        <f>AQ60+AR60</f>
        <v>0</v>
      </c>
      <c r="AM60" s="1116"/>
      <c r="AN60" s="1116"/>
      <c r="AO60" s="1116"/>
      <c r="AP60" s="1116"/>
      <c r="AQ60" s="1114">
        <f>AM60+AN60+AO60+AP60</f>
        <v>0</v>
      </c>
      <c r="AR60" s="1116"/>
      <c r="AS60" s="51" t="s">
        <v>895</v>
      </c>
      <c r="AT60" s="56"/>
      <c r="AU60" s="15"/>
      <c r="AV60" s="1234">
        <v>0</v>
      </c>
      <c r="AW60" s="1114">
        <f>BB60+BC60</f>
        <v>0</v>
      </c>
      <c r="AX60" s="1116"/>
      <c r="AY60" s="1116"/>
      <c r="AZ60" s="1116"/>
      <c r="BA60" s="1116"/>
      <c r="BB60" s="1114">
        <f>AX60+AY60+AZ60+BA60</f>
        <v>0</v>
      </c>
      <c r="BC60" s="1116"/>
      <c r="BD60" s="51" t="s">
        <v>895</v>
      </c>
      <c r="BE60" s="56"/>
      <c r="BF60" s="15"/>
      <c r="BG60" s="1234"/>
      <c r="BH60" s="1114">
        <f>BM60+BN60</f>
        <v>0</v>
      </c>
      <c r="BI60" s="1116"/>
      <c r="BJ60" s="1116"/>
      <c r="BK60" s="1116"/>
      <c r="BL60" s="1116"/>
      <c r="BM60" s="1114">
        <f>BI60+BJ60+BK60+BL60</f>
        <v>0</v>
      </c>
      <c r="BN60" s="1116"/>
      <c r="BO60" s="51" t="s">
        <v>895</v>
      </c>
      <c r="BP60" s="56"/>
      <c r="BQ60" s="15"/>
      <c r="BR60" s="1234"/>
      <c r="BS60" s="1114">
        <f>BX60+BY60</f>
        <v>0</v>
      </c>
      <c r="BT60" s="1116"/>
      <c r="BU60" s="1116"/>
      <c r="BV60" s="1116"/>
      <c r="BW60" s="1116"/>
      <c r="BX60" s="1114">
        <f>BT60+BU60+BV60+BW60</f>
        <v>0</v>
      </c>
      <c r="BY60" s="1116"/>
      <c r="BZ60" s="51" t="s">
        <v>895</v>
      </c>
      <c r="CA60" s="56"/>
      <c r="CB60" s="15"/>
      <c r="CC60" s="1234"/>
      <c r="CD60" s="1114">
        <f>CI60+CJ60</f>
        <v>0</v>
      </c>
      <c r="CE60" s="1116"/>
      <c r="CF60" s="1116"/>
      <c r="CG60" s="1116"/>
      <c r="CH60" s="1116"/>
      <c r="CI60" s="1114">
        <f>CE60+CF60+CG60+CH60</f>
        <v>0</v>
      </c>
      <c r="CJ60" s="1116"/>
      <c r="CK60" s="51" t="s">
        <v>895</v>
      </c>
      <c r="CL60" s="56"/>
      <c r="CM60" s="15"/>
      <c r="CN60" s="1234"/>
      <c r="CO60" s="1114">
        <f>CT60+CU60</f>
        <v>0</v>
      </c>
      <c r="CP60" s="1116"/>
      <c r="CQ60" s="1116"/>
      <c r="CR60" s="1116"/>
      <c r="CS60" s="1116"/>
      <c r="CT60" s="1114">
        <f>CP60+CQ60+CR60+CS60</f>
        <v>0</v>
      </c>
      <c r="CU60" s="1116"/>
      <c r="CV60" s="51" t="s">
        <v>895</v>
      </c>
      <c r="CW60" s="56"/>
      <c r="CX60" s="15"/>
      <c r="CY60" s="1234"/>
      <c r="CZ60" s="1114">
        <f>DE60+DF60</f>
        <v>0</v>
      </c>
      <c r="DA60" s="1116"/>
      <c r="DB60" s="1116"/>
      <c r="DC60" s="1116"/>
      <c r="DD60" s="1116"/>
      <c r="DE60" s="1114">
        <f>DA60+DB60+DC60+DD60</f>
        <v>0</v>
      </c>
      <c r="DF60" s="1116"/>
      <c r="DG60" s="51" t="s">
        <v>895</v>
      </c>
      <c r="DH60" s="56"/>
      <c r="DI60" s="15"/>
      <c r="DJ60" s="15"/>
      <c r="DL60" s="32">
        <v>2000</v>
      </c>
      <c r="DM60" s="32">
        <v>4000</v>
      </c>
      <c r="DN60" s="32">
        <v>4000</v>
      </c>
      <c r="DO60" s="32"/>
      <c r="DP60" s="32"/>
      <c r="DQ60" s="32"/>
      <c r="DR60" s="32"/>
      <c r="DS60" s="32"/>
      <c r="DT60" s="32"/>
      <c r="DU60" s="32">
        <f t="shared" si="77"/>
        <v>10000</v>
      </c>
      <c r="DW60" s="35">
        <f>DX60+DY60+DZ60+EA60+EC60</f>
        <v>10000</v>
      </c>
      <c r="DX60" s="35">
        <f>DU60*0.85</f>
        <v>8500</v>
      </c>
      <c r="DY60" s="35">
        <f>DU60*0.1</f>
        <v>1000</v>
      </c>
      <c r="DZ60" s="35"/>
      <c r="EA60" s="35">
        <f>DU60*0.05</f>
        <v>500</v>
      </c>
      <c r="EB60" s="35">
        <f>SUM(DX60:EA60)</f>
        <v>10000</v>
      </c>
      <c r="EC60" s="35"/>
    </row>
    <row r="61" spans="1:133" ht="75.75" customHeight="1" x14ac:dyDescent="0.25">
      <c r="A61" s="1248"/>
      <c r="B61" s="1213"/>
      <c r="C61" s="1246"/>
      <c r="D61" s="1127"/>
      <c r="E61" s="1127"/>
      <c r="F61" s="1127"/>
      <c r="G61" s="1127"/>
      <c r="H61" s="1127"/>
      <c r="I61" s="1127"/>
      <c r="J61" s="1127"/>
      <c r="K61" s="51" t="s">
        <v>892</v>
      </c>
      <c r="L61" s="202" t="s">
        <v>652</v>
      </c>
      <c r="M61" s="58">
        <f t="shared" si="76"/>
        <v>0</v>
      </c>
      <c r="N61" s="15"/>
      <c r="O61" s="1261"/>
      <c r="P61" s="1158"/>
      <c r="Q61" s="1265"/>
      <c r="R61" s="1265"/>
      <c r="S61" s="1265"/>
      <c r="T61" s="1265"/>
      <c r="U61" s="1158"/>
      <c r="V61" s="1265"/>
      <c r="W61" s="525" t="s">
        <v>892</v>
      </c>
      <c r="X61" s="672"/>
      <c r="Y61" s="15"/>
      <c r="Z61" s="1256"/>
      <c r="AA61" s="1127"/>
      <c r="AB61" s="1257"/>
      <c r="AC61" s="1257"/>
      <c r="AD61" s="1257"/>
      <c r="AE61" s="1257"/>
      <c r="AF61" s="1127"/>
      <c r="AG61" s="1257"/>
      <c r="AH61" s="51" t="s">
        <v>892</v>
      </c>
      <c r="AI61" s="190"/>
      <c r="AJ61" s="15"/>
      <c r="AK61" s="1256"/>
      <c r="AL61" s="1127"/>
      <c r="AM61" s="1255"/>
      <c r="AN61" s="1255"/>
      <c r="AO61" s="1255"/>
      <c r="AP61" s="1255"/>
      <c r="AQ61" s="1127"/>
      <c r="AR61" s="1255"/>
      <c r="AS61" s="51" t="s">
        <v>892</v>
      </c>
      <c r="AT61" s="56"/>
      <c r="AU61" s="15"/>
      <c r="AV61" s="1256"/>
      <c r="AW61" s="1127"/>
      <c r="AX61" s="1255"/>
      <c r="AY61" s="1255"/>
      <c r="AZ61" s="1255"/>
      <c r="BA61" s="1255"/>
      <c r="BB61" s="1127"/>
      <c r="BC61" s="1255"/>
      <c r="BD61" s="51" t="s">
        <v>892</v>
      </c>
      <c r="BE61" s="56"/>
      <c r="BF61" s="15"/>
      <c r="BG61" s="1256"/>
      <c r="BH61" s="1127"/>
      <c r="BI61" s="1255"/>
      <c r="BJ61" s="1255"/>
      <c r="BK61" s="1255"/>
      <c r="BL61" s="1255"/>
      <c r="BM61" s="1127"/>
      <c r="BN61" s="1255"/>
      <c r="BO61" s="51" t="s">
        <v>892</v>
      </c>
      <c r="BP61" s="56"/>
      <c r="BQ61" s="15"/>
      <c r="BR61" s="1256"/>
      <c r="BS61" s="1127"/>
      <c r="BT61" s="1255"/>
      <c r="BU61" s="1255"/>
      <c r="BV61" s="1255"/>
      <c r="BW61" s="1255"/>
      <c r="BX61" s="1127"/>
      <c r="BY61" s="1255"/>
      <c r="BZ61" s="51" t="s">
        <v>892</v>
      </c>
      <c r="CA61" s="56"/>
      <c r="CB61" s="15"/>
      <c r="CC61" s="1256"/>
      <c r="CD61" s="1127"/>
      <c r="CE61" s="1255"/>
      <c r="CF61" s="1255"/>
      <c r="CG61" s="1255"/>
      <c r="CH61" s="1255"/>
      <c r="CI61" s="1127"/>
      <c r="CJ61" s="1255"/>
      <c r="CK61" s="51" t="s">
        <v>892</v>
      </c>
      <c r="CL61" s="56"/>
      <c r="CM61" s="15"/>
      <c r="CN61" s="1256"/>
      <c r="CO61" s="1127"/>
      <c r="CP61" s="1255"/>
      <c r="CQ61" s="1255"/>
      <c r="CR61" s="1255"/>
      <c r="CS61" s="1255"/>
      <c r="CT61" s="1127"/>
      <c r="CU61" s="1255"/>
      <c r="CV61" s="51" t="s">
        <v>892</v>
      </c>
      <c r="CW61" s="56"/>
      <c r="CX61" s="15"/>
      <c r="CY61" s="1256"/>
      <c r="CZ61" s="1127"/>
      <c r="DA61" s="1255"/>
      <c r="DB61" s="1255"/>
      <c r="DC61" s="1255"/>
      <c r="DD61" s="1255"/>
      <c r="DE61" s="1127"/>
      <c r="DF61" s="1255"/>
      <c r="DG61" s="51" t="s">
        <v>892</v>
      </c>
      <c r="DH61" s="56"/>
      <c r="DI61" s="15"/>
      <c r="DJ61" s="15"/>
      <c r="DL61" s="32"/>
      <c r="DM61" s="32"/>
      <c r="DN61" s="32"/>
      <c r="DO61" s="32"/>
      <c r="DP61" s="32"/>
      <c r="DQ61" s="32"/>
      <c r="DR61" s="32"/>
      <c r="DS61" s="32"/>
      <c r="DT61" s="32"/>
      <c r="DU61" s="32">
        <f t="shared" si="77"/>
        <v>0</v>
      </c>
    </row>
    <row r="62" spans="1:133" ht="101.25" customHeight="1" x14ac:dyDescent="0.25">
      <c r="A62" s="1248"/>
      <c r="B62" s="1213"/>
      <c r="C62" s="1246"/>
      <c r="D62" s="1127"/>
      <c r="E62" s="1127"/>
      <c r="F62" s="1127"/>
      <c r="G62" s="1127"/>
      <c r="H62" s="1127"/>
      <c r="I62" s="1127"/>
      <c r="J62" s="1127"/>
      <c r="K62" s="51" t="s">
        <v>893</v>
      </c>
      <c r="L62" s="202" t="s">
        <v>652</v>
      </c>
      <c r="M62" s="58">
        <f t="shared" si="76"/>
        <v>0</v>
      </c>
      <c r="N62" s="15"/>
      <c r="O62" s="1261"/>
      <c r="P62" s="1158"/>
      <c r="Q62" s="1265"/>
      <c r="R62" s="1265"/>
      <c r="S62" s="1265"/>
      <c r="T62" s="1265"/>
      <c r="U62" s="1158"/>
      <c r="V62" s="1265"/>
      <c r="W62" s="525" t="s">
        <v>893</v>
      </c>
      <c r="X62" s="672"/>
      <c r="Y62" s="15"/>
      <c r="Z62" s="1256"/>
      <c r="AA62" s="1127"/>
      <c r="AB62" s="1257"/>
      <c r="AC62" s="1257"/>
      <c r="AD62" s="1257"/>
      <c r="AE62" s="1257"/>
      <c r="AF62" s="1127"/>
      <c r="AG62" s="1257"/>
      <c r="AH62" s="51" t="s">
        <v>893</v>
      </c>
      <c r="AI62" s="190"/>
      <c r="AJ62" s="15"/>
      <c r="AK62" s="1256"/>
      <c r="AL62" s="1127"/>
      <c r="AM62" s="1255"/>
      <c r="AN62" s="1255"/>
      <c r="AO62" s="1255"/>
      <c r="AP62" s="1255"/>
      <c r="AQ62" s="1127"/>
      <c r="AR62" s="1255"/>
      <c r="AS62" s="51" t="s">
        <v>893</v>
      </c>
      <c r="AT62" s="56"/>
      <c r="AU62" s="15"/>
      <c r="AV62" s="1256"/>
      <c r="AW62" s="1127"/>
      <c r="AX62" s="1255"/>
      <c r="AY62" s="1255"/>
      <c r="AZ62" s="1255"/>
      <c r="BA62" s="1255"/>
      <c r="BB62" s="1127"/>
      <c r="BC62" s="1255"/>
      <c r="BD62" s="51" t="s">
        <v>893</v>
      </c>
      <c r="BE62" s="56"/>
      <c r="BF62" s="15"/>
      <c r="BG62" s="1256"/>
      <c r="BH62" s="1127"/>
      <c r="BI62" s="1255"/>
      <c r="BJ62" s="1255"/>
      <c r="BK62" s="1255"/>
      <c r="BL62" s="1255"/>
      <c r="BM62" s="1127"/>
      <c r="BN62" s="1255"/>
      <c r="BO62" s="51" t="s">
        <v>893</v>
      </c>
      <c r="BP62" s="56"/>
      <c r="BQ62" s="15"/>
      <c r="BR62" s="1256"/>
      <c r="BS62" s="1127"/>
      <c r="BT62" s="1255"/>
      <c r="BU62" s="1255"/>
      <c r="BV62" s="1255"/>
      <c r="BW62" s="1255"/>
      <c r="BX62" s="1127"/>
      <c r="BY62" s="1255"/>
      <c r="BZ62" s="51" t="s">
        <v>893</v>
      </c>
      <c r="CA62" s="56"/>
      <c r="CB62" s="15"/>
      <c r="CC62" s="1256"/>
      <c r="CD62" s="1127"/>
      <c r="CE62" s="1255"/>
      <c r="CF62" s="1255"/>
      <c r="CG62" s="1255"/>
      <c r="CH62" s="1255"/>
      <c r="CI62" s="1127"/>
      <c r="CJ62" s="1255"/>
      <c r="CK62" s="51" t="s">
        <v>893</v>
      </c>
      <c r="CL62" s="56"/>
      <c r="CM62" s="15"/>
      <c r="CN62" s="1256"/>
      <c r="CO62" s="1127"/>
      <c r="CP62" s="1255"/>
      <c r="CQ62" s="1255"/>
      <c r="CR62" s="1255"/>
      <c r="CS62" s="1255"/>
      <c r="CT62" s="1127"/>
      <c r="CU62" s="1255"/>
      <c r="CV62" s="51" t="s">
        <v>893</v>
      </c>
      <c r="CW62" s="56"/>
      <c r="CX62" s="15"/>
      <c r="CY62" s="1256"/>
      <c r="CZ62" s="1127"/>
      <c r="DA62" s="1255"/>
      <c r="DB62" s="1255"/>
      <c r="DC62" s="1255"/>
      <c r="DD62" s="1255"/>
      <c r="DE62" s="1127"/>
      <c r="DF62" s="1255"/>
      <c r="DG62" s="51" t="s">
        <v>893</v>
      </c>
      <c r="DH62" s="56"/>
      <c r="DI62" s="15"/>
      <c r="DJ62" s="15"/>
      <c r="DL62" s="32"/>
      <c r="DM62" s="32"/>
      <c r="DN62" s="32"/>
      <c r="DO62" s="32"/>
      <c r="DP62" s="32"/>
      <c r="DQ62" s="32"/>
      <c r="DR62" s="32"/>
      <c r="DS62" s="32"/>
      <c r="DT62" s="32"/>
      <c r="DU62" s="32">
        <f t="shared" si="77"/>
        <v>0</v>
      </c>
    </row>
    <row r="63" spans="1:133" ht="118.5" customHeight="1" x14ac:dyDescent="0.25">
      <c r="A63" s="1249"/>
      <c r="B63" s="1214"/>
      <c r="C63" s="1246"/>
      <c r="D63" s="1115"/>
      <c r="E63" s="1115"/>
      <c r="F63" s="1115"/>
      <c r="G63" s="1115"/>
      <c r="H63" s="1115"/>
      <c r="I63" s="1115"/>
      <c r="J63" s="1115"/>
      <c r="K63" s="51" t="s">
        <v>894</v>
      </c>
      <c r="L63" s="202" t="s">
        <v>652</v>
      </c>
      <c r="M63" s="58">
        <f t="shared" si="76"/>
        <v>0</v>
      </c>
      <c r="N63" s="15"/>
      <c r="O63" s="1261"/>
      <c r="P63" s="1159"/>
      <c r="Q63" s="1156"/>
      <c r="R63" s="1156"/>
      <c r="S63" s="1156"/>
      <c r="T63" s="1156"/>
      <c r="U63" s="1159"/>
      <c r="V63" s="1156"/>
      <c r="W63" s="525" t="s">
        <v>894</v>
      </c>
      <c r="X63" s="672"/>
      <c r="Y63" s="15"/>
      <c r="Z63" s="1256"/>
      <c r="AA63" s="1115"/>
      <c r="AB63" s="1132"/>
      <c r="AC63" s="1132"/>
      <c r="AD63" s="1132"/>
      <c r="AE63" s="1132"/>
      <c r="AF63" s="1115"/>
      <c r="AG63" s="1132"/>
      <c r="AH63" s="51" t="s">
        <v>894</v>
      </c>
      <c r="AI63" s="190"/>
      <c r="AJ63" s="15"/>
      <c r="AK63" s="1256"/>
      <c r="AL63" s="1115"/>
      <c r="AM63" s="1117"/>
      <c r="AN63" s="1117"/>
      <c r="AO63" s="1117"/>
      <c r="AP63" s="1117"/>
      <c r="AQ63" s="1115"/>
      <c r="AR63" s="1117"/>
      <c r="AS63" s="51" t="s">
        <v>894</v>
      </c>
      <c r="AT63" s="56"/>
      <c r="AU63" s="15"/>
      <c r="AV63" s="1256"/>
      <c r="AW63" s="1115"/>
      <c r="AX63" s="1117"/>
      <c r="AY63" s="1117"/>
      <c r="AZ63" s="1117"/>
      <c r="BA63" s="1117"/>
      <c r="BB63" s="1115"/>
      <c r="BC63" s="1117"/>
      <c r="BD63" s="51" t="s">
        <v>894</v>
      </c>
      <c r="BE63" s="56"/>
      <c r="BF63" s="15"/>
      <c r="BG63" s="1256"/>
      <c r="BH63" s="1115"/>
      <c r="BI63" s="1117"/>
      <c r="BJ63" s="1117"/>
      <c r="BK63" s="1117"/>
      <c r="BL63" s="1117"/>
      <c r="BM63" s="1115"/>
      <c r="BN63" s="1117"/>
      <c r="BO63" s="51" t="s">
        <v>894</v>
      </c>
      <c r="BP63" s="56"/>
      <c r="BQ63" s="15"/>
      <c r="BR63" s="1256"/>
      <c r="BS63" s="1115"/>
      <c r="BT63" s="1117"/>
      <c r="BU63" s="1117"/>
      <c r="BV63" s="1117"/>
      <c r="BW63" s="1117"/>
      <c r="BX63" s="1115"/>
      <c r="BY63" s="1117"/>
      <c r="BZ63" s="51" t="s">
        <v>894</v>
      </c>
      <c r="CA63" s="56"/>
      <c r="CB63" s="15"/>
      <c r="CC63" s="1256"/>
      <c r="CD63" s="1115"/>
      <c r="CE63" s="1117"/>
      <c r="CF63" s="1117"/>
      <c r="CG63" s="1117"/>
      <c r="CH63" s="1117"/>
      <c r="CI63" s="1115"/>
      <c r="CJ63" s="1117"/>
      <c r="CK63" s="51" t="s">
        <v>894</v>
      </c>
      <c r="CL63" s="56"/>
      <c r="CM63" s="15"/>
      <c r="CN63" s="1256"/>
      <c r="CO63" s="1115"/>
      <c r="CP63" s="1117"/>
      <c r="CQ63" s="1117"/>
      <c r="CR63" s="1117"/>
      <c r="CS63" s="1117"/>
      <c r="CT63" s="1115"/>
      <c r="CU63" s="1117"/>
      <c r="CV63" s="51" t="s">
        <v>894</v>
      </c>
      <c r="CW63" s="56"/>
      <c r="CX63" s="15"/>
      <c r="CY63" s="1256"/>
      <c r="CZ63" s="1115"/>
      <c r="DA63" s="1117"/>
      <c r="DB63" s="1117"/>
      <c r="DC63" s="1117"/>
      <c r="DD63" s="1117"/>
      <c r="DE63" s="1115"/>
      <c r="DF63" s="1117"/>
      <c r="DG63" s="51" t="s">
        <v>894</v>
      </c>
      <c r="DH63" s="56"/>
      <c r="DI63" s="15"/>
      <c r="DJ63" s="15"/>
      <c r="DL63" s="34"/>
      <c r="DM63" s="34"/>
      <c r="DN63" s="34"/>
      <c r="DO63" s="34"/>
      <c r="DP63" s="34"/>
      <c r="DQ63" s="34"/>
      <c r="DR63" s="34"/>
      <c r="DS63" s="34"/>
      <c r="DT63" s="34"/>
      <c r="DU63" s="32">
        <f t="shared" si="77"/>
        <v>0</v>
      </c>
    </row>
    <row r="64" spans="1:133" ht="198.75" customHeight="1" x14ac:dyDescent="0.25">
      <c r="A64" s="69" t="s">
        <v>888</v>
      </c>
      <c r="B64" s="613" t="s">
        <v>1043</v>
      </c>
      <c r="C64" s="184">
        <f t="shared" ref="C64:J64" si="81">O64+Z64+AK64+AV64+BG64+BR64+CC64+CN64+CY64</f>
        <v>50000</v>
      </c>
      <c r="D64" s="71">
        <f t="shared" si="81"/>
        <v>0</v>
      </c>
      <c r="E64" s="71">
        <f t="shared" si="81"/>
        <v>0</v>
      </c>
      <c r="F64" s="71">
        <f t="shared" si="81"/>
        <v>0</v>
      </c>
      <c r="G64" s="71">
        <f t="shared" si="81"/>
        <v>0</v>
      </c>
      <c r="H64" s="71">
        <f t="shared" si="81"/>
        <v>0</v>
      </c>
      <c r="I64" s="71">
        <f t="shared" si="81"/>
        <v>0</v>
      </c>
      <c r="J64" s="71">
        <f t="shared" si="81"/>
        <v>0</v>
      </c>
      <c r="K64" s="51" t="s">
        <v>898</v>
      </c>
      <c r="L64" s="202">
        <v>3</v>
      </c>
      <c r="M64" s="58">
        <f>X64++AI64+AT64+BE64+BP64++CA64+CL64+CW64+DH64</f>
        <v>0</v>
      </c>
      <c r="N64" s="15"/>
      <c r="O64" s="678">
        <v>2000</v>
      </c>
      <c r="P64" s="679">
        <f>U64+V64</f>
        <v>0</v>
      </c>
      <c r="Q64" s="681"/>
      <c r="R64" s="681"/>
      <c r="S64" s="681"/>
      <c r="T64" s="681"/>
      <c r="U64" s="679">
        <f>Q64+R64+S64+T64</f>
        <v>0</v>
      </c>
      <c r="V64" s="681"/>
      <c r="W64" s="525" t="s">
        <v>898</v>
      </c>
      <c r="X64" s="672"/>
      <c r="Y64" s="15"/>
      <c r="Z64" s="97">
        <v>23000</v>
      </c>
      <c r="AA64" s="71">
        <f>AF64+AG64</f>
        <v>0</v>
      </c>
      <c r="AB64" s="199"/>
      <c r="AC64" s="199"/>
      <c r="AD64" s="199"/>
      <c r="AE64" s="199"/>
      <c r="AF64" s="71">
        <f>AB64+AC64+AD64+AE64</f>
        <v>0</v>
      </c>
      <c r="AG64" s="199"/>
      <c r="AH64" s="51" t="s">
        <v>898</v>
      </c>
      <c r="AI64" s="190"/>
      <c r="AJ64" s="15"/>
      <c r="AK64" s="97">
        <v>25000</v>
      </c>
      <c r="AL64" s="71">
        <f>AQ64+AR64</f>
        <v>0</v>
      </c>
      <c r="AM64" s="75"/>
      <c r="AN64" s="75"/>
      <c r="AO64" s="75"/>
      <c r="AP64" s="75"/>
      <c r="AQ64" s="71">
        <f>AM64+AN64+AO64+AP64</f>
        <v>0</v>
      </c>
      <c r="AR64" s="75"/>
      <c r="AS64" s="51" t="s">
        <v>898</v>
      </c>
      <c r="AT64" s="56"/>
      <c r="AU64" s="15"/>
      <c r="AV64" s="97">
        <v>0</v>
      </c>
      <c r="AW64" s="71">
        <f>BB64+BC64</f>
        <v>0</v>
      </c>
      <c r="AX64" s="75"/>
      <c r="AY64" s="75"/>
      <c r="AZ64" s="75"/>
      <c r="BA64" s="75"/>
      <c r="BB64" s="71">
        <f>AX64+AY64+AZ64+BA64</f>
        <v>0</v>
      </c>
      <c r="BC64" s="75"/>
      <c r="BD64" s="51" t="s">
        <v>898</v>
      </c>
      <c r="BE64" s="56"/>
      <c r="BF64" s="15"/>
      <c r="BG64" s="97"/>
      <c r="BH64" s="71">
        <f>BM64+BN64</f>
        <v>0</v>
      </c>
      <c r="BI64" s="75"/>
      <c r="BJ64" s="75"/>
      <c r="BK64" s="75"/>
      <c r="BL64" s="75"/>
      <c r="BM64" s="71">
        <f>BI64+BJ64+BK64+BL64</f>
        <v>0</v>
      </c>
      <c r="BN64" s="75"/>
      <c r="BO64" s="51" t="s">
        <v>898</v>
      </c>
      <c r="BP64" s="56"/>
      <c r="BQ64" s="15"/>
      <c r="BR64" s="97"/>
      <c r="BS64" s="71">
        <f>BX64+BY64</f>
        <v>0</v>
      </c>
      <c r="BT64" s="75"/>
      <c r="BU64" s="75"/>
      <c r="BV64" s="75"/>
      <c r="BW64" s="75"/>
      <c r="BX64" s="71">
        <f>BT64+BU64+BV64+BW64</f>
        <v>0</v>
      </c>
      <c r="BY64" s="75"/>
      <c r="BZ64" s="51" t="s">
        <v>898</v>
      </c>
      <c r="CA64" s="56"/>
      <c r="CB64" s="15"/>
      <c r="CC64" s="97"/>
      <c r="CD64" s="71">
        <f>CI64+CJ64</f>
        <v>0</v>
      </c>
      <c r="CE64" s="75"/>
      <c r="CF64" s="75"/>
      <c r="CG64" s="75"/>
      <c r="CH64" s="75"/>
      <c r="CI64" s="71">
        <f>CE64+CF64+CG64+CH64</f>
        <v>0</v>
      </c>
      <c r="CJ64" s="75"/>
      <c r="CK64" s="51" t="s">
        <v>898</v>
      </c>
      <c r="CL64" s="56"/>
      <c r="CM64" s="15"/>
      <c r="CN64" s="97"/>
      <c r="CO64" s="71">
        <f>CT64+CU64</f>
        <v>0</v>
      </c>
      <c r="CP64" s="75"/>
      <c r="CQ64" s="75"/>
      <c r="CR64" s="75"/>
      <c r="CS64" s="75"/>
      <c r="CT64" s="71">
        <f>CP64+CQ64+CR64+CS64</f>
        <v>0</v>
      </c>
      <c r="CU64" s="75"/>
      <c r="CV64" s="51" t="s">
        <v>898</v>
      </c>
      <c r="CW64" s="56"/>
      <c r="CX64" s="15"/>
      <c r="CY64" s="97"/>
      <c r="CZ64" s="71">
        <f>DE64+DF64</f>
        <v>0</v>
      </c>
      <c r="DA64" s="75"/>
      <c r="DB64" s="75"/>
      <c r="DC64" s="75"/>
      <c r="DD64" s="75"/>
      <c r="DE64" s="71">
        <f>DA64+DB64+DC64+DD64</f>
        <v>0</v>
      </c>
      <c r="DF64" s="75"/>
      <c r="DG64" s="51" t="s">
        <v>898</v>
      </c>
      <c r="DH64" s="56"/>
      <c r="DI64" s="15"/>
      <c r="DJ64" s="15"/>
      <c r="DL64" s="32">
        <v>2000</v>
      </c>
      <c r="DM64" s="32">
        <v>23000</v>
      </c>
      <c r="DN64" s="32">
        <v>25000</v>
      </c>
      <c r="DO64" s="34"/>
      <c r="DP64" s="34"/>
      <c r="DQ64" s="34"/>
      <c r="DR64" s="34"/>
      <c r="DS64" s="34"/>
      <c r="DT64" s="34"/>
      <c r="DU64" s="32">
        <f t="shared" si="77"/>
        <v>50000</v>
      </c>
      <c r="DW64" s="35">
        <f>DX64+DY64+DZ64+EA64+EC64</f>
        <v>50000</v>
      </c>
      <c r="DX64" s="35">
        <f>DU64*0.85</f>
        <v>42500</v>
      </c>
      <c r="DY64" s="35">
        <f>DU64*0.1</f>
        <v>5000</v>
      </c>
      <c r="DZ64" s="35"/>
      <c r="EA64" s="35">
        <f>DU64*0.05</f>
        <v>2500</v>
      </c>
      <c r="EB64" s="35">
        <f>SUM(DX64:EA64)</f>
        <v>50000</v>
      </c>
      <c r="EC64" s="35"/>
    </row>
    <row r="65" spans="1:141" s="9" customFormat="1" ht="21" customHeight="1" x14ac:dyDescent="0.25">
      <c r="A65" s="1180" t="s">
        <v>13</v>
      </c>
      <c r="B65" s="1181"/>
      <c r="C65" s="1181"/>
      <c r="D65" s="1181"/>
      <c r="E65" s="1181"/>
      <c r="F65" s="1181"/>
      <c r="G65" s="1181"/>
      <c r="H65" s="1181"/>
      <c r="I65" s="1181"/>
      <c r="J65" s="1181"/>
      <c r="K65" s="1181"/>
      <c r="L65" s="1181"/>
      <c r="M65" s="1182"/>
      <c r="N65" s="47"/>
      <c r="O65" s="1160" t="s">
        <v>13</v>
      </c>
      <c r="P65" s="1161"/>
      <c r="Q65" s="1161"/>
      <c r="R65" s="1161"/>
      <c r="S65" s="1161"/>
      <c r="T65" s="1161"/>
      <c r="U65" s="1161"/>
      <c r="V65" s="1161"/>
      <c r="W65" s="1161"/>
      <c r="X65" s="1162"/>
      <c r="Y65" s="47"/>
      <c r="Z65" s="1121" t="s">
        <v>13</v>
      </c>
      <c r="AA65" s="1122"/>
      <c r="AB65" s="1122"/>
      <c r="AC65" s="1122"/>
      <c r="AD65" s="1122"/>
      <c r="AE65" s="1122"/>
      <c r="AF65" s="1122"/>
      <c r="AG65" s="1122"/>
      <c r="AH65" s="1122"/>
      <c r="AI65" s="1123"/>
      <c r="AJ65" s="47"/>
      <c r="AK65" s="1121" t="s">
        <v>13</v>
      </c>
      <c r="AL65" s="1122"/>
      <c r="AM65" s="1122"/>
      <c r="AN65" s="1122"/>
      <c r="AO65" s="1122"/>
      <c r="AP65" s="1122"/>
      <c r="AQ65" s="1122"/>
      <c r="AR65" s="1122"/>
      <c r="AS65" s="1122"/>
      <c r="AT65" s="1123"/>
      <c r="AU65" s="47"/>
      <c r="AV65" s="1121" t="s">
        <v>13</v>
      </c>
      <c r="AW65" s="1122"/>
      <c r="AX65" s="1122"/>
      <c r="AY65" s="1122"/>
      <c r="AZ65" s="1122"/>
      <c r="BA65" s="1122"/>
      <c r="BB65" s="1122"/>
      <c r="BC65" s="1122"/>
      <c r="BD65" s="1122"/>
      <c r="BE65" s="1123"/>
      <c r="BF65" s="47"/>
      <c r="BG65" s="1121" t="s">
        <v>13</v>
      </c>
      <c r="BH65" s="1122"/>
      <c r="BI65" s="1122"/>
      <c r="BJ65" s="1122"/>
      <c r="BK65" s="1122"/>
      <c r="BL65" s="1122"/>
      <c r="BM65" s="1122"/>
      <c r="BN65" s="1122"/>
      <c r="BO65" s="1122"/>
      <c r="BP65" s="1123"/>
      <c r="BQ65" s="47"/>
      <c r="BR65" s="1121" t="s">
        <v>13</v>
      </c>
      <c r="BS65" s="1122"/>
      <c r="BT65" s="1122"/>
      <c r="BU65" s="1122"/>
      <c r="BV65" s="1122"/>
      <c r="BW65" s="1122"/>
      <c r="BX65" s="1122"/>
      <c r="BY65" s="1122"/>
      <c r="BZ65" s="1122"/>
      <c r="CA65" s="1123"/>
      <c r="CB65" s="47"/>
      <c r="CC65" s="1121" t="s">
        <v>13</v>
      </c>
      <c r="CD65" s="1122"/>
      <c r="CE65" s="1122"/>
      <c r="CF65" s="1122"/>
      <c r="CG65" s="1122"/>
      <c r="CH65" s="1122"/>
      <c r="CI65" s="1122"/>
      <c r="CJ65" s="1122"/>
      <c r="CK65" s="1122"/>
      <c r="CL65" s="1123"/>
      <c r="CM65" s="47"/>
      <c r="CN65" s="1121" t="s">
        <v>13</v>
      </c>
      <c r="CO65" s="1122"/>
      <c r="CP65" s="1122"/>
      <c r="CQ65" s="1122"/>
      <c r="CR65" s="1122"/>
      <c r="CS65" s="1122"/>
      <c r="CT65" s="1122"/>
      <c r="CU65" s="1122"/>
      <c r="CV65" s="1122"/>
      <c r="CW65" s="1123"/>
      <c r="CX65" s="47"/>
      <c r="CY65" s="1121" t="s">
        <v>13</v>
      </c>
      <c r="CZ65" s="1122"/>
      <c r="DA65" s="1122"/>
      <c r="DB65" s="1122"/>
      <c r="DC65" s="1122"/>
      <c r="DD65" s="1122"/>
      <c r="DE65" s="1122"/>
      <c r="DF65" s="1122"/>
      <c r="DG65" s="1122"/>
      <c r="DH65" s="1123"/>
      <c r="DI65" s="47"/>
      <c r="DJ65" s="47"/>
      <c r="DL65" s="32"/>
      <c r="DM65" s="32"/>
      <c r="DN65" s="32"/>
      <c r="DO65" s="32"/>
      <c r="DP65" s="32"/>
      <c r="DQ65" s="32"/>
      <c r="DR65" s="32"/>
      <c r="DS65" s="32"/>
      <c r="DT65" s="32"/>
      <c r="DU65" s="32">
        <f t="shared" si="77"/>
        <v>0</v>
      </c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</row>
    <row r="66" spans="1:141" ht="246.75" customHeight="1" thickBot="1" x14ac:dyDescent="0.3">
      <c r="A66" s="50" t="s">
        <v>688</v>
      </c>
      <c r="B66" s="613" t="s">
        <v>899</v>
      </c>
      <c r="C66" s="184">
        <f t="shared" ref="C66:J66" si="82">O66+Z66+AK66+AV66+BG66+BR66+CC66+CN66+CY66</f>
        <v>5000</v>
      </c>
      <c r="D66" s="71">
        <f t="shared" si="82"/>
        <v>0</v>
      </c>
      <c r="E66" s="71">
        <f t="shared" si="82"/>
        <v>0</v>
      </c>
      <c r="F66" s="71">
        <f t="shared" si="82"/>
        <v>0</v>
      </c>
      <c r="G66" s="71">
        <f t="shared" si="82"/>
        <v>0</v>
      </c>
      <c r="H66" s="71">
        <f t="shared" si="82"/>
        <v>0</v>
      </c>
      <c r="I66" s="71">
        <f t="shared" si="82"/>
        <v>0</v>
      </c>
      <c r="J66" s="71">
        <f t="shared" si="82"/>
        <v>0</v>
      </c>
      <c r="K66" s="51" t="s">
        <v>900</v>
      </c>
      <c r="L66" s="202" t="s">
        <v>652</v>
      </c>
      <c r="M66" s="58">
        <f>X66++AI66+AT66+BE66+BP66++CA66+CL66+CW66+DH66</f>
        <v>0</v>
      </c>
      <c r="N66" s="15"/>
      <c r="O66" s="682">
        <v>0</v>
      </c>
      <c r="P66" s="683">
        <f>U66+V66</f>
        <v>0</v>
      </c>
      <c r="Q66" s="684"/>
      <c r="R66" s="684"/>
      <c r="S66" s="684"/>
      <c r="T66" s="684"/>
      <c r="U66" s="683">
        <f>Q66+R66+S66+T66</f>
        <v>0</v>
      </c>
      <c r="V66" s="684"/>
      <c r="W66" s="534" t="s">
        <v>900</v>
      </c>
      <c r="X66" s="673"/>
      <c r="Y66" s="15"/>
      <c r="Z66" s="98">
        <v>2000</v>
      </c>
      <c r="AA66" s="76">
        <f>AF66+AG66</f>
        <v>0</v>
      </c>
      <c r="AB66" s="560"/>
      <c r="AC66" s="560"/>
      <c r="AD66" s="560"/>
      <c r="AE66" s="560"/>
      <c r="AF66" s="76">
        <f>AB66+AC66+AD66+AE66</f>
        <v>0</v>
      </c>
      <c r="AG66" s="560"/>
      <c r="AH66" s="54" t="s">
        <v>900</v>
      </c>
      <c r="AI66" s="556"/>
      <c r="AJ66" s="15"/>
      <c r="AK66" s="98">
        <v>3000</v>
      </c>
      <c r="AL66" s="76">
        <f>AQ66+AR66</f>
        <v>0</v>
      </c>
      <c r="AM66" s="77"/>
      <c r="AN66" s="77"/>
      <c r="AO66" s="77"/>
      <c r="AP66" s="77"/>
      <c r="AQ66" s="76">
        <f>AM66+AN66+AO66+AP66</f>
        <v>0</v>
      </c>
      <c r="AR66" s="77"/>
      <c r="AS66" s="54" t="s">
        <v>900</v>
      </c>
      <c r="AT66" s="57"/>
      <c r="AU66" s="15"/>
      <c r="AV66" s="98">
        <v>0</v>
      </c>
      <c r="AW66" s="76">
        <f>BB66+BC66</f>
        <v>0</v>
      </c>
      <c r="AX66" s="77"/>
      <c r="AY66" s="77"/>
      <c r="AZ66" s="77"/>
      <c r="BA66" s="77"/>
      <c r="BB66" s="76">
        <f>AX66+AY66+AZ66+BA66</f>
        <v>0</v>
      </c>
      <c r="BC66" s="77"/>
      <c r="BD66" s="54" t="s">
        <v>900</v>
      </c>
      <c r="BE66" s="57"/>
      <c r="BF66" s="15"/>
      <c r="BG66" s="98"/>
      <c r="BH66" s="76">
        <f>BM66+BN66</f>
        <v>0</v>
      </c>
      <c r="BI66" s="77"/>
      <c r="BJ66" s="77"/>
      <c r="BK66" s="77"/>
      <c r="BL66" s="77"/>
      <c r="BM66" s="76">
        <f>BI66+BJ66+BK66+BL66</f>
        <v>0</v>
      </c>
      <c r="BN66" s="77"/>
      <c r="BO66" s="54" t="s">
        <v>900</v>
      </c>
      <c r="BP66" s="57"/>
      <c r="BQ66" s="15"/>
      <c r="BR66" s="98"/>
      <c r="BS66" s="76">
        <f>BX66+BY66</f>
        <v>0</v>
      </c>
      <c r="BT66" s="77"/>
      <c r="BU66" s="77"/>
      <c r="BV66" s="77"/>
      <c r="BW66" s="77"/>
      <c r="BX66" s="76">
        <f>BT66+BU66+BV66+BW66</f>
        <v>0</v>
      </c>
      <c r="BY66" s="77"/>
      <c r="BZ66" s="54" t="s">
        <v>900</v>
      </c>
      <c r="CA66" s="57"/>
      <c r="CB66" s="15"/>
      <c r="CC66" s="98"/>
      <c r="CD66" s="76">
        <f>CI66+CJ66</f>
        <v>0</v>
      </c>
      <c r="CE66" s="77"/>
      <c r="CF66" s="77"/>
      <c r="CG66" s="77"/>
      <c r="CH66" s="77"/>
      <c r="CI66" s="76">
        <f>CE66+CF66+CG66+CH66</f>
        <v>0</v>
      </c>
      <c r="CJ66" s="77"/>
      <c r="CK66" s="54" t="s">
        <v>900</v>
      </c>
      <c r="CL66" s="57"/>
      <c r="CM66" s="15"/>
      <c r="CN66" s="98"/>
      <c r="CO66" s="76">
        <f>CT66+CU66</f>
        <v>0</v>
      </c>
      <c r="CP66" s="77"/>
      <c r="CQ66" s="77"/>
      <c r="CR66" s="77"/>
      <c r="CS66" s="77"/>
      <c r="CT66" s="76">
        <f>CP66+CQ66+CR66+CS66</f>
        <v>0</v>
      </c>
      <c r="CU66" s="77"/>
      <c r="CV66" s="54" t="s">
        <v>900</v>
      </c>
      <c r="CW66" s="57"/>
      <c r="CX66" s="15"/>
      <c r="CY66" s="98"/>
      <c r="CZ66" s="76">
        <f>DE66+DF66</f>
        <v>0</v>
      </c>
      <c r="DA66" s="77"/>
      <c r="DB66" s="77"/>
      <c r="DC66" s="77"/>
      <c r="DD66" s="77"/>
      <c r="DE66" s="76">
        <f>DA66+DB66+DC66+DD66</f>
        <v>0</v>
      </c>
      <c r="DF66" s="77"/>
      <c r="DG66" s="54" t="s">
        <v>900</v>
      </c>
      <c r="DH66" s="57"/>
      <c r="DI66" s="15"/>
      <c r="DJ66" s="15"/>
      <c r="DL66" s="32">
        <v>0</v>
      </c>
      <c r="DM66" s="32">
        <v>2000</v>
      </c>
      <c r="DN66" s="32">
        <v>3000</v>
      </c>
      <c r="DO66" s="32"/>
      <c r="DP66" s="32"/>
      <c r="DQ66" s="32"/>
      <c r="DR66" s="32"/>
      <c r="DS66" s="32"/>
      <c r="DT66" s="32"/>
      <c r="DU66" s="32">
        <f t="shared" si="77"/>
        <v>5000</v>
      </c>
      <c r="DW66" s="35">
        <f>DX66+DY66+DZ66+EA66+EC66</f>
        <v>5000</v>
      </c>
      <c r="DX66" s="35">
        <f>DU66*0.85</f>
        <v>4250</v>
      </c>
      <c r="DY66" s="35">
        <f>DU66*0.1</f>
        <v>500</v>
      </c>
      <c r="DZ66" s="35"/>
      <c r="EA66" s="35">
        <f>DU66*0.05</f>
        <v>250</v>
      </c>
      <c r="EB66" s="35">
        <f>SUM(DX66:EA66)</f>
        <v>5000</v>
      </c>
      <c r="EC66" s="35"/>
    </row>
    <row r="67" spans="1:141" ht="27" customHeight="1" thickBot="1" x14ac:dyDescent="0.3">
      <c r="A67" s="1194" t="s">
        <v>868</v>
      </c>
      <c r="B67" s="1195"/>
      <c r="C67" s="1195"/>
      <c r="D67" s="1196"/>
      <c r="E67" s="1196"/>
      <c r="F67" s="1196"/>
      <c r="G67" s="1196"/>
      <c r="H67" s="1196"/>
      <c r="I67" s="1196"/>
      <c r="J67" s="1196"/>
      <c r="K67" s="1195"/>
      <c r="L67" s="1195"/>
      <c r="M67" s="1197"/>
      <c r="N67" s="47"/>
      <c r="O67" s="1262" t="s">
        <v>868</v>
      </c>
      <c r="P67" s="1263"/>
      <c r="Q67" s="1263"/>
      <c r="R67" s="1263"/>
      <c r="S67" s="1263"/>
      <c r="T67" s="1263"/>
      <c r="U67" s="1263"/>
      <c r="V67" s="1263"/>
      <c r="W67" s="1263"/>
      <c r="X67" s="1264"/>
      <c r="Y67" s="47"/>
      <c r="Z67" s="1250" t="s">
        <v>868</v>
      </c>
      <c r="AA67" s="1251"/>
      <c r="AB67" s="1251"/>
      <c r="AC67" s="1251"/>
      <c r="AD67" s="1251"/>
      <c r="AE67" s="1251"/>
      <c r="AF67" s="1251"/>
      <c r="AG67" s="1251"/>
      <c r="AH67" s="1251"/>
      <c r="AI67" s="1252"/>
      <c r="AJ67" s="47"/>
      <c r="AK67" s="1250" t="s">
        <v>868</v>
      </c>
      <c r="AL67" s="1251"/>
      <c r="AM67" s="1251"/>
      <c r="AN67" s="1251"/>
      <c r="AO67" s="1251"/>
      <c r="AP67" s="1251"/>
      <c r="AQ67" s="1251"/>
      <c r="AR67" s="1251"/>
      <c r="AS67" s="1251"/>
      <c r="AT67" s="1252"/>
      <c r="AU67" s="47"/>
      <c r="AV67" s="1250" t="s">
        <v>868</v>
      </c>
      <c r="AW67" s="1251"/>
      <c r="AX67" s="1251"/>
      <c r="AY67" s="1251"/>
      <c r="AZ67" s="1251"/>
      <c r="BA67" s="1251"/>
      <c r="BB67" s="1251"/>
      <c r="BC67" s="1251"/>
      <c r="BD67" s="1251"/>
      <c r="BE67" s="1252"/>
      <c r="BF67" s="47"/>
      <c r="BG67" s="1250" t="s">
        <v>868</v>
      </c>
      <c r="BH67" s="1251"/>
      <c r="BI67" s="1251"/>
      <c r="BJ67" s="1251"/>
      <c r="BK67" s="1251"/>
      <c r="BL67" s="1251"/>
      <c r="BM67" s="1251"/>
      <c r="BN67" s="1251"/>
      <c r="BO67" s="1251"/>
      <c r="BP67" s="1252"/>
      <c r="BQ67" s="47"/>
      <c r="BR67" s="1250" t="s">
        <v>868</v>
      </c>
      <c r="BS67" s="1251"/>
      <c r="BT67" s="1251"/>
      <c r="BU67" s="1251"/>
      <c r="BV67" s="1251"/>
      <c r="BW67" s="1251"/>
      <c r="BX67" s="1251"/>
      <c r="BY67" s="1251"/>
      <c r="BZ67" s="1251"/>
      <c r="CA67" s="1252"/>
      <c r="CB67" s="47"/>
      <c r="CC67" s="1250" t="s">
        <v>868</v>
      </c>
      <c r="CD67" s="1251"/>
      <c r="CE67" s="1251"/>
      <c r="CF67" s="1251"/>
      <c r="CG67" s="1251"/>
      <c r="CH67" s="1251"/>
      <c r="CI67" s="1251"/>
      <c r="CJ67" s="1251"/>
      <c r="CK67" s="1251"/>
      <c r="CL67" s="1252"/>
      <c r="CM67" s="47"/>
      <c r="CN67" s="1250" t="s">
        <v>868</v>
      </c>
      <c r="CO67" s="1251"/>
      <c r="CP67" s="1251"/>
      <c r="CQ67" s="1251"/>
      <c r="CR67" s="1251"/>
      <c r="CS67" s="1251"/>
      <c r="CT67" s="1251"/>
      <c r="CU67" s="1251"/>
      <c r="CV67" s="1251"/>
      <c r="CW67" s="1252"/>
      <c r="CX67" s="47"/>
      <c r="CY67" s="1250" t="s">
        <v>868</v>
      </c>
      <c r="CZ67" s="1251"/>
      <c r="DA67" s="1251"/>
      <c r="DB67" s="1251"/>
      <c r="DC67" s="1251"/>
      <c r="DD67" s="1251"/>
      <c r="DE67" s="1251"/>
      <c r="DF67" s="1251"/>
      <c r="DG67" s="1251"/>
      <c r="DH67" s="1252"/>
      <c r="DI67" s="47"/>
      <c r="DJ67" s="47"/>
      <c r="DL67" s="32"/>
      <c r="DM67" s="32"/>
      <c r="DN67" s="32"/>
      <c r="DO67" s="32"/>
      <c r="DP67" s="32"/>
      <c r="DQ67" s="32"/>
      <c r="DR67" s="32"/>
      <c r="DS67" s="32"/>
      <c r="DT67" s="32"/>
      <c r="DU67" s="32">
        <f t="shared" si="77"/>
        <v>0</v>
      </c>
      <c r="ED67" s="38" t="s">
        <v>245</v>
      </c>
      <c r="EE67" s="39">
        <f>SUM(DW70:DW75)</f>
        <v>706000</v>
      </c>
      <c r="EF67" s="39">
        <f t="shared" ref="EF67:EK67" si="83">SUM(DX70:DX75)</f>
        <v>549100</v>
      </c>
      <c r="EG67" s="39">
        <f t="shared" si="83"/>
        <v>106600</v>
      </c>
      <c r="EH67" s="39">
        <f t="shared" si="83"/>
        <v>0</v>
      </c>
      <c r="EI67" s="39">
        <f t="shared" si="83"/>
        <v>41300</v>
      </c>
      <c r="EJ67" s="39">
        <f t="shared" si="83"/>
        <v>697000</v>
      </c>
      <c r="EK67" s="39">
        <f t="shared" si="83"/>
        <v>9000</v>
      </c>
    </row>
    <row r="68" spans="1:141" s="143" customFormat="1" ht="39" customHeight="1" thickBot="1" x14ac:dyDescent="0.3">
      <c r="A68" s="23" t="s">
        <v>679</v>
      </c>
      <c r="B68" s="140"/>
      <c r="C68" s="55">
        <f>SUM(C70:C75)</f>
        <v>706000</v>
      </c>
      <c r="D68" s="17">
        <f t="shared" ref="D68:J68" si="84">SUM(D70:D75)</f>
        <v>539350</v>
      </c>
      <c r="E68" s="17">
        <f t="shared" si="84"/>
        <v>447056</v>
      </c>
      <c r="F68" s="17">
        <f t="shared" si="84"/>
        <v>52595</v>
      </c>
      <c r="G68" s="17">
        <f t="shared" si="84"/>
        <v>0</v>
      </c>
      <c r="H68" s="17">
        <f t="shared" si="84"/>
        <v>39699</v>
      </c>
      <c r="I68" s="17">
        <f t="shared" si="84"/>
        <v>539350</v>
      </c>
      <c r="J68" s="17">
        <f t="shared" si="84"/>
        <v>0</v>
      </c>
      <c r="K68" s="24"/>
      <c r="L68" s="25"/>
      <c r="M68" s="26"/>
      <c r="N68" s="141"/>
      <c r="O68" s="509">
        <f>SUM(O70:O75)</f>
        <v>581000</v>
      </c>
      <c r="P68" s="315">
        <f t="shared" ref="P68:V68" si="85">SUM(P70:P75)</f>
        <v>539350</v>
      </c>
      <c r="Q68" s="315">
        <f t="shared" si="85"/>
        <v>447056</v>
      </c>
      <c r="R68" s="315">
        <f t="shared" si="85"/>
        <v>52595</v>
      </c>
      <c r="S68" s="315">
        <f t="shared" si="85"/>
        <v>0</v>
      </c>
      <c r="T68" s="315">
        <f t="shared" si="85"/>
        <v>39699</v>
      </c>
      <c r="U68" s="315">
        <f t="shared" si="85"/>
        <v>539350</v>
      </c>
      <c r="V68" s="685">
        <f t="shared" si="85"/>
        <v>0</v>
      </c>
      <c r="W68" s="316"/>
      <c r="X68" s="318"/>
      <c r="Y68" s="141"/>
      <c r="Z68" s="146">
        <f>SUM(Z70:Z75)</f>
        <v>65000</v>
      </c>
      <c r="AA68" s="17">
        <f t="shared" ref="AA68:AG68" si="86">SUM(AA70:AA75)</f>
        <v>0</v>
      </c>
      <c r="AB68" s="17">
        <f t="shared" si="86"/>
        <v>0</v>
      </c>
      <c r="AC68" s="17">
        <f t="shared" si="86"/>
        <v>0</v>
      </c>
      <c r="AD68" s="17">
        <f t="shared" si="86"/>
        <v>0</v>
      </c>
      <c r="AE68" s="17">
        <f t="shared" si="86"/>
        <v>0</v>
      </c>
      <c r="AF68" s="17">
        <f t="shared" si="86"/>
        <v>0</v>
      </c>
      <c r="AG68" s="152">
        <f t="shared" si="86"/>
        <v>0</v>
      </c>
      <c r="AH68" s="24"/>
      <c r="AI68" s="26"/>
      <c r="AJ68" s="141"/>
      <c r="AK68" s="146">
        <f>SUM(AK70:AK75)</f>
        <v>60000</v>
      </c>
      <c r="AL68" s="17">
        <f t="shared" ref="AL68:AR68" si="87">SUM(AL70:AL75)</f>
        <v>0</v>
      </c>
      <c r="AM68" s="17">
        <f t="shared" si="87"/>
        <v>0</v>
      </c>
      <c r="AN68" s="17">
        <f t="shared" si="87"/>
        <v>0</v>
      </c>
      <c r="AO68" s="17">
        <f t="shared" si="87"/>
        <v>0</v>
      </c>
      <c r="AP68" s="17">
        <f t="shared" si="87"/>
        <v>0</v>
      </c>
      <c r="AQ68" s="17">
        <f t="shared" si="87"/>
        <v>0</v>
      </c>
      <c r="AR68" s="152">
        <f t="shared" si="87"/>
        <v>0</v>
      </c>
      <c r="AS68" s="24"/>
      <c r="AT68" s="26"/>
      <c r="AU68" s="141"/>
      <c r="AV68" s="146">
        <f>SUM(AV70:AV75)</f>
        <v>0</v>
      </c>
      <c r="AW68" s="17">
        <f t="shared" ref="AW68:BC68" si="88">SUM(AW70:AW75)</f>
        <v>0</v>
      </c>
      <c r="AX68" s="17">
        <f t="shared" si="88"/>
        <v>0</v>
      </c>
      <c r="AY68" s="17">
        <f t="shared" si="88"/>
        <v>0</v>
      </c>
      <c r="AZ68" s="17">
        <f t="shared" si="88"/>
        <v>0</v>
      </c>
      <c r="BA68" s="17">
        <f t="shared" si="88"/>
        <v>0</v>
      </c>
      <c r="BB68" s="17">
        <f t="shared" si="88"/>
        <v>0</v>
      </c>
      <c r="BC68" s="152">
        <f t="shared" si="88"/>
        <v>0</v>
      </c>
      <c r="BD68" s="24"/>
      <c r="BE68" s="26"/>
      <c r="BF68" s="141"/>
      <c r="BG68" s="146">
        <f>SUM(BG70:BG75)</f>
        <v>0</v>
      </c>
      <c r="BH68" s="17">
        <f t="shared" ref="BH68:BN68" si="89">SUM(BH70:BH75)</f>
        <v>0</v>
      </c>
      <c r="BI68" s="17">
        <f t="shared" si="89"/>
        <v>0</v>
      </c>
      <c r="BJ68" s="17">
        <f t="shared" si="89"/>
        <v>0</v>
      </c>
      <c r="BK68" s="17">
        <f t="shared" si="89"/>
        <v>0</v>
      </c>
      <c r="BL68" s="17">
        <f t="shared" si="89"/>
        <v>0</v>
      </c>
      <c r="BM68" s="17">
        <f t="shared" si="89"/>
        <v>0</v>
      </c>
      <c r="BN68" s="152">
        <f t="shared" si="89"/>
        <v>0</v>
      </c>
      <c r="BO68" s="24"/>
      <c r="BP68" s="26"/>
      <c r="BQ68" s="141"/>
      <c r="BR68" s="146">
        <f>SUM(BR70:BR75)</f>
        <v>0</v>
      </c>
      <c r="BS68" s="17">
        <f t="shared" ref="BS68:BY68" si="90">SUM(BS70:BS75)</f>
        <v>0</v>
      </c>
      <c r="BT68" s="17">
        <f t="shared" si="90"/>
        <v>0</v>
      </c>
      <c r="BU68" s="17">
        <f t="shared" si="90"/>
        <v>0</v>
      </c>
      <c r="BV68" s="17">
        <f t="shared" si="90"/>
        <v>0</v>
      </c>
      <c r="BW68" s="17">
        <f t="shared" si="90"/>
        <v>0</v>
      </c>
      <c r="BX68" s="17">
        <f t="shared" si="90"/>
        <v>0</v>
      </c>
      <c r="BY68" s="152">
        <f t="shared" si="90"/>
        <v>0</v>
      </c>
      <c r="BZ68" s="24"/>
      <c r="CA68" s="26"/>
      <c r="CB68" s="141"/>
      <c r="CC68" s="146">
        <f>SUM(CC70:CC75)</f>
        <v>0</v>
      </c>
      <c r="CD68" s="17">
        <f t="shared" ref="CD68:CJ68" si="91">SUM(CD70:CD75)</f>
        <v>0</v>
      </c>
      <c r="CE68" s="17">
        <f t="shared" si="91"/>
        <v>0</v>
      </c>
      <c r="CF68" s="17">
        <f t="shared" si="91"/>
        <v>0</v>
      </c>
      <c r="CG68" s="17">
        <f t="shared" si="91"/>
        <v>0</v>
      </c>
      <c r="CH68" s="17">
        <f t="shared" si="91"/>
        <v>0</v>
      </c>
      <c r="CI68" s="17">
        <f t="shared" si="91"/>
        <v>0</v>
      </c>
      <c r="CJ68" s="152">
        <f t="shared" si="91"/>
        <v>0</v>
      </c>
      <c r="CK68" s="24"/>
      <c r="CL68" s="26"/>
      <c r="CM68" s="141"/>
      <c r="CN68" s="146">
        <f>SUM(CN70:CN75)</f>
        <v>0</v>
      </c>
      <c r="CO68" s="17">
        <f t="shared" ref="CO68:CU68" si="92">SUM(CO70:CO75)</f>
        <v>0</v>
      </c>
      <c r="CP68" s="17">
        <f t="shared" si="92"/>
        <v>0</v>
      </c>
      <c r="CQ68" s="17">
        <f t="shared" si="92"/>
        <v>0</v>
      </c>
      <c r="CR68" s="17">
        <f t="shared" si="92"/>
        <v>0</v>
      </c>
      <c r="CS68" s="17">
        <f t="shared" si="92"/>
        <v>0</v>
      </c>
      <c r="CT68" s="17">
        <f t="shared" si="92"/>
        <v>0</v>
      </c>
      <c r="CU68" s="152">
        <f t="shared" si="92"/>
        <v>0</v>
      </c>
      <c r="CV68" s="24"/>
      <c r="CW68" s="26"/>
      <c r="CX68" s="141"/>
      <c r="CY68" s="146">
        <f>SUM(CY70:CY75)</f>
        <v>0</v>
      </c>
      <c r="CZ68" s="17">
        <f t="shared" ref="CZ68:DF68" si="93">SUM(CZ70:CZ75)</f>
        <v>0</v>
      </c>
      <c r="DA68" s="17">
        <f t="shared" si="93"/>
        <v>0</v>
      </c>
      <c r="DB68" s="17">
        <f t="shared" si="93"/>
        <v>0</v>
      </c>
      <c r="DC68" s="17">
        <f t="shared" si="93"/>
        <v>0</v>
      </c>
      <c r="DD68" s="17">
        <f t="shared" si="93"/>
        <v>0</v>
      </c>
      <c r="DE68" s="17">
        <f t="shared" si="93"/>
        <v>0</v>
      </c>
      <c r="DF68" s="152">
        <f t="shared" si="93"/>
        <v>0</v>
      </c>
      <c r="DG68" s="24"/>
      <c r="DH68" s="26"/>
      <c r="DI68" s="141"/>
      <c r="DJ68" s="141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26"/>
      <c r="DW68" s="126"/>
      <c r="DX68" s="126"/>
      <c r="DY68" s="126"/>
      <c r="DZ68" s="126"/>
      <c r="EA68" s="126"/>
      <c r="EB68" s="126"/>
      <c r="EC68" s="126"/>
      <c r="ED68" s="147"/>
      <c r="EE68" s="148"/>
      <c r="EF68" s="148"/>
      <c r="EG68" s="148"/>
      <c r="EH68" s="148"/>
      <c r="EI68" s="148"/>
      <c r="EJ68" s="148"/>
      <c r="EK68" s="148"/>
    </row>
    <row r="69" spans="1:141" ht="15" customHeight="1" x14ac:dyDescent="0.25">
      <c r="A69" s="1180" t="s">
        <v>869</v>
      </c>
      <c r="B69" s="1181"/>
      <c r="C69" s="1181"/>
      <c r="D69" s="1185"/>
      <c r="E69" s="1185"/>
      <c r="F69" s="1185"/>
      <c r="G69" s="1185"/>
      <c r="H69" s="1185"/>
      <c r="I69" s="1185"/>
      <c r="J69" s="1185"/>
      <c r="K69" s="1181"/>
      <c r="L69" s="1181"/>
      <c r="M69" s="1182"/>
      <c r="N69" s="47"/>
      <c r="O69" s="1258" t="s">
        <v>869</v>
      </c>
      <c r="P69" s="1259"/>
      <c r="Q69" s="1259"/>
      <c r="R69" s="1259"/>
      <c r="S69" s="1259"/>
      <c r="T69" s="1259"/>
      <c r="U69" s="1259"/>
      <c r="V69" s="1259"/>
      <c r="W69" s="1259"/>
      <c r="X69" s="1260"/>
      <c r="Y69" s="47"/>
      <c r="Z69" s="1121" t="s">
        <v>869</v>
      </c>
      <c r="AA69" s="1122"/>
      <c r="AB69" s="1122"/>
      <c r="AC69" s="1122"/>
      <c r="AD69" s="1122"/>
      <c r="AE69" s="1122"/>
      <c r="AF69" s="1122"/>
      <c r="AG69" s="1122"/>
      <c r="AH69" s="1122"/>
      <c r="AI69" s="1123"/>
      <c r="AJ69" s="47"/>
      <c r="AK69" s="1121" t="s">
        <v>869</v>
      </c>
      <c r="AL69" s="1122"/>
      <c r="AM69" s="1122"/>
      <c r="AN69" s="1122"/>
      <c r="AO69" s="1122"/>
      <c r="AP69" s="1122"/>
      <c r="AQ69" s="1122"/>
      <c r="AR69" s="1122"/>
      <c r="AS69" s="1122"/>
      <c r="AT69" s="1123"/>
      <c r="AU69" s="47"/>
      <c r="AV69" s="1121" t="s">
        <v>869</v>
      </c>
      <c r="AW69" s="1122"/>
      <c r="AX69" s="1122"/>
      <c r="AY69" s="1122"/>
      <c r="AZ69" s="1122"/>
      <c r="BA69" s="1122"/>
      <c r="BB69" s="1122"/>
      <c r="BC69" s="1122"/>
      <c r="BD69" s="1122"/>
      <c r="BE69" s="1123"/>
      <c r="BF69" s="47"/>
      <c r="BG69" s="1121" t="s">
        <v>869</v>
      </c>
      <c r="BH69" s="1122"/>
      <c r="BI69" s="1122"/>
      <c r="BJ69" s="1122"/>
      <c r="BK69" s="1122"/>
      <c r="BL69" s="1122"/>
      <c r="BM69" s="1122"/>
      <c r="BN69" s="1122"/>
      <c r="BO69" s="1122"/>
      <c r="BP69" s="1123"/>
      <c r="BQ69" s="47"/>
      <c r="BR69" s="1121" t="s">
        <v>869</v>
      </c>
      <c r="BS69" s="1122"/>
      <c r="BT69" s="1122"/>
      <c r="BU69" s="1122"/>
      <c r="BV69" s="1122"/>
      <c r="BW69" s="1122"/>
      <c r="BX69" s="1122"/>
      <c r="BY69" s="1122"/>
      <c r="BZ69" s="1122"/>
      <c r="CA69" s="1123"/>
      <c r="CB69" s="47"/>
      <c r="CC69" s="1121" t="s">
        <v>869</v>
      </c>
      <c r="CD69" s="1122"/>
      <c r="CE69" s="1122"/>
      <c r="CF69" s="1122"/>
      <c r="CG69" s="1122"/>
      <c r="CH69" s="1122"/>
      <c r="CI69" s="1122"/>
      <c r="CJ69" s="1122"/>
      <c r="CK69" s="1122"/>
      <c r="CL69" s="1123"/>
      <c r="CM69" s="47"/>
      <c r="CN69" s="1121" t="s">
        <v>869</v>
      </c>
      <c r="CO69" s="1122"/>
      <c r="CP69" s="1122"/>
      <c r="CQ69" s="1122"/>
      <c r="CR69" s="1122"/>
      <c r="CS69" s="1122"/>
      <c r="CT69" s="1122"/>
      <c r="CU69" s="1122"/>
      <c r="CV69" s="1122"/>
      <c r="CW69" s="1123"/>
      <c r="CX69" s="47"/>
      <c r="CY69" s="1121" t="s">
        <v>869</v>
      </c>
      <c r="CZ69" s="1122"/>
      <c r="DA69" s="1122"/>
      <c r="DB69" s="1122"/>
      <c r="DC69" s="1122"/>
      <c r="DD69" s="1122"/>
      <c r="DE69" s="1122"/>
      <c r="DF69" s="1122"/>
      <c r="DG69" s="1122"/>
      <c r="DH69" s="1123"/>
      <c r="DI69" s="47"/>
      <c r="DJ69" s="47"/>
      <c r="DL69" s="34"/>
      <c r="DM69" s="34"/>
      <c r="DN69" s="34"/>
      <c r="DO69" s="34"/>
      <c r="DP69" s="34"/>
      <c r="DQ69" s="34"/>
      <c r="DR69" s="34"/>
      <c r="DS69" s="34"/>
      <c r="DT69" s="34"/>
      <c r="DU69" s="32">
        <f t="shared" si="77"/>
        <v>0</v>
      </c>
    </row>
    <row r="70" spans="1:141" ht="120" x14ac:dyDescent="0.25">
      <c r="A70" s="50" t="s">
        <v>296</v>
      </c>
      <c r="B70" s="613" t="s">
        <v>138</v>
      </c>
      <c r="C70" s="184">
        <f t="shared" ref="C70:H72" si="94">O70+Z70+AK70+AV70+BG70+BR70+CC70+CN70+CY70</f>
        <v>0</v>
      </c>
      <c r="D70" s="71">
        <f t="shared" si="94"/>
        <v>0</v>
      </c>
      <c r="E70" s="71">
        <f t="shared" si="94"/>
        <v>0</v>
      </c>
      <c r="F70" s="71">
        <f t="shared" si="94"/>
        <v>0</v>
      </c>
      <c r="G70" s="71">
        <f t="shared" si="94"/>
        <v>0</v>
      </c>
      <c r="H70" s="71">
        <f t="shared" si="94"/>
        <v>0</v>
      </c>
      <c r="I70" s="71">
        <f t="shared" ref="I70:J72" si="95">U70+AF70+AQ70+BB70+BM70+BX70+CI70+CT70+DE70</f>
        <v>0</v>
      </c>
      <c r="J70" s="71">
        <f t="shared" si="95"/>
        <v>0</v>
      </c>
      <c r="K70" s="51" t="s">
        <v>870</v>
      </c>
      <c r="L70" s="202" t="s">
        <v>652</v>
      </c>
      <c r="M70" s="58">
        <f>X70++AI70+AT70+BE70+BP70++CA70+CL70+CW70+DH70</f>
        <v>0</v>
      </c>
      <c r="N70" s="15"/>
      <c r="O70" s="678">
        <v>0</v>
      </c>
      <c r="P70" s="679">
        <f t="shared" ref="P70:P75" si="96">U70+V70</f>
        <v>0</v>
      </c>
      <c r="Q70" s="681"/>
      <c r="R70" s="681"/>
      <c r="S70" s="681"/>
      <c r="T70" s="681"/>
      <c r="U70" s="679">
        <f t="shared" ref="U70:U75" si="97">Q70+R70+S70+T70</f>
        <v>0</v>
      </c>
      <c r="V70" s="681"/>
      <c r="W70" s="525" t="s">
        <v>870</v>
      </c>
      <c r="X70" s="672"/>
      <c r="Y70" s="15"/>
      <c r="Z70" s="97">
        <v>0</v>
      </c>
      <c r="AA70" s="71">
        <f>AF70+AG70</f>
        <v>0</v>
      </c>
      <c r="AB70" s="199"/>
      <c r="AC70" s="199"/>
      <c r="AD70" s="199"/>
      <c r="AE70" s="199"/>
      <c r="AF70" s="71">
        <f t="shared" ref="AF70:AF75" si="98">AB70+AC70+AD70+AE70</f>
        <v>0</v>
      </c>
      <c r="AG70" s="199"/>
      <c r="AH70" s="51" t="s">
        <v>870</v>
      </c>
      <c r="AI70" s="217"/>
      <c r="AJ70" s="15"/>
      <c r="AK70" s="97">
        <v>0</v>
      </c>
      <c r="AL70" s="71">
        <f>AQ70+AR70</f>
        <v>0</v>
      </c>
      <c r="AM70" s="75"/>
      <c r="AN70" s="75"/>
      <c r="AO70" s="75"/>
      <c r="AP70" s="75"/>
      <c r="AQ70" s="71">
        <f t="shared" ref="AQ70:AQ75" si="99">AM70+AN70+AO70+AP70</f>
        <v>0</v>
      </c>
      <c r="AR70" s="75"/>
      <c r="AS70" s="51" t="s">
        <v>870</v>
      </c>
      <c r="AT70" s="56"/>
      <c r="AU70" s="15"/>
      <c r="AV70" s="97">
        <v>0</v>
      </c>
      <c r="AW70" s="71">
        <f>BB70+BC70</f>
        <v>0</v>
      </c>
      <c r="AX70" s="75"/>
      <c r="AY70" s="75"/>
      <c r="AZ70" s="75"/>
      <c r="BA70" s="75"/>
      <c r="BB70" s="71">
        <f t="shared" ref="BB70:BB75" si="100">AX70+AY70+AZ70+BA70</f>
        <v>0</v>
      </c>
      <c r="BC70" s="75"/>
      <c r="BD70" s="51" t="s">
        <v>870</v>
      </c>
      <c r="BE70" s="56"/>
      <c r="BF70" s="15"/>
      <c r="BG70" s="97"/>
      <c r="BH70" s="71">
        <f>BM70+BN70</f>
        <v>0</v>
      </c>
      <c r="BI70" s="75"/>
      <c r="BJ70" s="75"/>
      <c r="BK70" s="75"/>
      <c r="BL70" s="75"/>
      <c r="BM70" s="71">
        <f t="shared" ref="BM70:BM75" si="101">BI70+BJ70+BK70+BL70</f>
        <v>0</v>
      </c>
      <c r="BN70" s="75"/>
      <c r="BO70" s="51" t="s">
        <v>870</v>
      </c>
      <c r="BP70" s="56"/>
      <c r="BQ70" s="15"/>
      <c r="BR70" s="97"/>
      <c r="BS70" s="71">
        <f>BX70+BY70</f>
        <v>0</v>
      </c>
      <c r="BT70" s="75"/>
      <c r="BU70" s="75"/>
      <c r="BV70" s="75"/>
      <c r="BW70" s="75"/>
      <c r="BX70" s="71">
        <f t="shared" ref="BX70:BX75" si="102">BT70+BU70+BV70+BW70</f>
        <v>0</v>
      </c>
      <c r="BY70" s="75"/>
      <c r="BZ70" s="51" t="s">
        <v>870</v>
      </c>
      <c r="CA70" s="56"/>
      <c r="CB70" s="15"/>
      <c r="CC70" s="97"/>
      <c r="CD70" s="71">
        <f>CI70+CJ70</f>
        <v>0</v>
      </c>
      <c r="CE70" s="75"/>
      <c r="CF70" s="75"/>
      <c r="CG70" s="75"/>
      <c r="CH70" s="75"/>
      <c r="CI70" s="71">
        <f t="shared" ref="CI70:CI75" si="103">CE70+CF70+CG70+CH70</f>
        <v>0</v>
      </c>
      <c r="CJ70" s="75"/>
      <c r="CK70" s="51" t="s">
        <v>870</v>
      </c>
      <c r="CL70" s="56"/>
      <c r="CM70" s="15"/>
      <c r="CN70" s="97"/>
      <c r="CO70" s="71">
        <f>CT70+CU70</f>
        <v>0</v>
      </c>
      <c r="CP70" s="75"/>
      <c r="CQ70" s="75"/>
      <c r="CR70" s="75"/>
      <c r="CS70" s="75"/>
      <c r="CT70" s="71">
        <f t="shared" ref="CT70:CT75" si="104">CP70+CQ70+CR70+CS70</f>
        <v>0</v>
      </c>
      <c r="CU70" s="75"/>
      <c r="CV70" s="51" t="s">
        <v>870</v>
      </c>
      <c r="CW70" s="56"/>
      <c r="CX70" s="15"/>
      <c r="CY70" s="97"/>
      <c r="CZ70" s="71">
        <f>DE70+DF70</f>
        <v>0</v>
      </c>
      <c r="DA70" s="75"/>
      <c r="DB70" s="75"/>
      <c r="DC70" s="75"/>
      <c r="DD70" s="75"/>
      <c r="DE70" s="71">
        <f t="shared" ref="DE70:DE75" si="105">DA70+DB70+DC70+DD70</f>
        <v>0</v>
      </c>
      <c r="DF70" s="75"/>
      <c r="DG70" s="51" t="s">
        <v>870</v>
      </c>
      <c r="DH70" s="56"/>
      <c r="DI70" s="15"/>
      <c r="DJ70" s="15"/>
      <c r="DL70" s="32">
        <v>0</v>
      </c>
      <c r="DM70" s="32"/>
      <c r="DN70" s="32"/>
      <c r="DO70" s="32"/>
      <c r="DP70" s="32"/>
      <c r="DQ70" s="32"/>
      <c r="DR70" s="32"/>
      <c r="DS70" s="32"/>
      <c r="DT70" s="32"/>
      <c r="DU70" s="32">
        <f t="shared" si="77"/>
        <v>0</v>
      </c>
      <c r="DW70" s="35">
        <f>DX70+DY70+DZ70+EA70+EC70</f>
        <v>0</v>
      </c>
      <c r="DX70" s="35">
        <f>DU70*0.85</f>
        <v>0</v>
      </c>
      <c r="DY70" s="35">
        <f>DU70*0.1</f>
        <v>0</v>
      </c>
      <c r="DZ70" s="35"/>
      <c r="EA70" s="35">
        <f>DU70*0.05</f>
        <v>0</v>
      </c>
      <c r="EB70" s="35">
        <f>SUM(DX70:EA70)</f>
        <v>0</v>
      </c>
      <c r="EC70" s="35"/>
    </row>
    <row r="71" spans="1:141" ht="84" customHeight="1" x14ac:dyDescent="0.25">
      <c r="A71" s="50" t="s">
        <v>554</v>
      </c>
      <c r="B71" s="613" t="s">
        <v>836</v>
      </c>
      <c r="C71" s="184">
        <f t="shared" si="94"/>
        <v>30000</v>
      </c>
      <c r="D71" s="71">
        <f t="shared" si="94"/>
        <v>0</v>
      </c>
      <c r="E71" s="71">
        <f t="shared" si="94"/>
        <v>0</v>
      </c>
      <c r="F71" s="71">
        <f t="shared" si="94"/>
        <v>0</v>
      </c>
      <c r="G71" s="71">
        <f t="shared" si="94"/>
        <v>0</v>
      </c>
      <c r="H71" s="71">
        <f t="shared" si="94"/>
        <v>0</v>
      </c>
      <c r="I71" s="71">
        <f t="shared" si="95"/>
        <v>0</v>
      </c>
      <c r="J71" s="71">
        <f t="shared" si="95"/>
        <v>0</v>
      </c>
      <c r="K71" s="51" t="s">
        <v>837</v>
      </c>
      <c r="L71" s="202" t="s">
        <v>652</v>
      </c>
      <c r="M71" s="58">
        <f>X71++AI71+AT71+BE71+BP71++CA71+CL71+CW71+DH71</f>
        <v>0</v>
      </c>
      <c r="N71" s="15"/>
      <c r="O71" s="678">
        <v>5000</v>
      </c>
      <c r="P71" s="679">
        <f t="shared" si="96"/>
        <v>0</v>
      </c>
      <c r="Q71" s="681"/>
      <c r="R71" s="681"/>
      <c r="S71" s="681"/>
      <c r="T71" s="681"/>
      <c r="U71" s="679">
        <f t="shared" si="97"/>
        <v>0</v>
      </c>
      <c r="V71" s="681"/>
      <c r="W71" s="525" t="s">
        <v>837</v>
      </c>
      <c r="X71" s="672"/>
      <c r="Y71" s="15"/>
      <c r="Z71" s="97">
        <v>25000</v>
      </c>
      <c r="AA71" s="71">
        <f>AF71+AG71</f>
        <v>0</v>
      </c>
      <c r="AB71" s="199"/>
      <c r="AC71" s="199"/>
      <c r="AD71" s="199"/>
      <c r="AE71" s="199"/>
      <c r="AF71" s="71">
        <f t="shared" si="98"/>
        <v>0</v>
      </c>
      <c r="AG71" s="199"/>
      <c r="AH71" s="51" t="s">
        <v>837</v>
      </c>
      <c r="AI71" s="217"/>
      <c r="AJ71" s="15"/>
      <c r="AK71" s="97">
        <v>0</v>
      </c>
      <c r="AL71" s="71">
        <f>AQ71+AR71</f>
        <v>0</v>
      </c>
      <c r="AM71" s="75"/>
      <c r="AN71" s="75"/>
      <c r="AO71" s="75"/>
      <c r="AP71" s="75"/>
      <c r="AQ71" s="71">
        <f t="shared" si="99"/>
        <v>0</v>
      </c>
      <c r="AR71" s="75"/>
      <c r="AS71" s="51" t="s">
        <v>837</v>
      </c>
      <c r="AT71" s="56"/>
      <c r="AU71" s="15"/>
      <c r="AV71" s="97">
        <v>0</v>
      </c>
      <c r="AW71" s="71">
        <f>BB71+BC71</f>
        <v>0</v>
      </c>
      <c r="AX71" s="75"/>
      <c r="AY71" s="75"/>
      <c r="AZ71" s="75"/>
      <c r="BA71" s="75"/>
      <c r="BB71" s="71">
        <f t="shared" si="100"/>
        <v>0</v>
      </c>
      <c r="BC71" s="75"/>
      <c r="BD71" s="51" t="s">
        <v>837</v>
      </c>
      <c r="BE71" s="56"/>
      <c r="BF71" s="15"/>
      <c r="BG71" s="97"/>
      <c r="BH71" s="71">
        <f>BM71+BN71</f>
        <v>0</v>
      </c>
      <c r="BI71" s="75"/>
      <c r="BJ71" s="75"/>
      <c r="BK71" s="75"/>
      <c r="BL71" s="75"/>
      <c r="BM71" s="71">
        <f t="shared" si="101"/>
        <v>0</v>
      </c>
      <c r="BN71" s="75"/>
      <c r="BO71" s="51" t="s">
        <v>837</v>
      </c>
      <c r="BP71" s="56"/>
      <c r="BQ71" s="15"/>
      <c r="BR71" s="97"/>
      <c r="BS71" s="71">
        <f>BX71+BY71</f>
        <v>0</v>
      </c>
      <c r="BT71" s="75"/>
      <c r="BU71" s="75"/>
      <c r="BV71" s="75"/>
      <c r="BW71" s="75"/>
      <c r="BX71" s="71">
        <f t="shared" si="102"/>
        <v>0</v>
      </c>
      <c r="BY71" s="75"/>
      <c r="BZ71" s="51" t="s">
        <v>837</v>
      </c>
      <c r="CA71" s="56"/>
      <c r="CB71" s="15"/>
      <c r="CC71" s="97"/>
      <c r="CD71" s="71">
        <f>CI71+CJ71</f>
        <v>0</v>
      </c>
      <c r="CE71" s="75"/>
      <c r="CF71" s="75"/>
      <c r="CG71" s="75"/>
      <c r="CH71" s="75"/>
      <c r="CI71" s="71">
        <f t="shared" si="103"/>
        <v>0</v>
      </c>
      <c r="CJ71" s="75"/>
      <c r="CK71" s="51" t="s">
        <v>837</v>
      </c>
      <c r="CL71" s="56"/>
      <c r="CM71" s="15"/>
      <c r="CN71" s="97"/>
      <c r="CO71" s="71">
        <f>CT71+CU71</f>
        <v>0</v>
      </c>
      <c r="CP71" s="75"/>
      <c r="CQ71" s="75"/>
      <c r="CR71" s="75"/>
      <c r="CS71" s="75"/>
      <c r="CT71" s="71">
        <f t="shared" si="104"/>
        <v>0</v>
      </c>
      <c r="CU71" s="75"/>
      <c r="CV71" s="51" t="s">
        <v>837</v>
      </c>
      <c r="CW71" s="56"/>
      <c r="CX71" s="15"/>
      <c r="CY71" s="97"/>
      <c r="CZ71" s="71">
        <f>DE71+DF71</f>
        <v>0</v>
      </c>
      <c r="DA71" s="75"/>
      <c r="DB71" s="75"/>
      <c r="DC71" s="75"/>
      <c r="DD71" s="75"/>
      <c r="DE71" s="71">
        <f t="shared" si="105"/>
        <v>0</v>
      </c>
      <c r="DF71" s="75"/>
      <c r="DG71" s="51" t="s">
        <v>837</v>
      </c>
      <c r="DH71" s="56"/>
      <c r="DI71" s="15"/>
      <c r="DJ71" s="15"/>
      <c r="DL71" s="32">
        <v>5000</v>
      </c>
      <c r="DM71" s="32">
        <v>25000</v>
      </c>
      <c r="DN71" s="32"/>
      <c r="DO71" s="32"/>
      <c r="DP71" s="32"/>
      <c r="DQ71" s="32"/>
      <c r="DR71" s="32"/>
      <c r="DS71" s="32"/>
      <c r="DT71" s="32"/>
      <c r="DU71" s="32">
        <f t="shared" si="77"/>
        <v>30000</v>
      </c>
      <c r="DW71" s="35">
        <f>DX71+DY71+DZ71+EA71+EC71</f>
        <v>30000</v>
      </c>
      <c r="DX71" s="35">
        <v>0</v>
      </c>
      <c r="DY71" s="35">
        <f>DU71*0.7</f>
        <v>21000</v>
      </c>
      <c r="DZ71" s="35"/>
      <c r="EA71" s="35">
        <f>DU71*0.15</f>
        <v>4500</v>
      </c>
      <c r="EB71" s="35">
        <f>SUM(DX71:EA71)</f>
        <v>25500</v>
      </c>
      <c r="EC71" s="35">
        <f>DU71*0.15</f>
        <v>4500</v>
      </c>
    </row>
    <row r="72" spans="1:141" ht="96.75" customHeight="1" x14ac:dyDescent="0.25">
      <c r="A72" s="50" t="s">
        <v>555</v>
      </c>
      <c r="B72" s="613" t="s">
        <v>836</v>
      </c>
      <c r="C72" s="184">
        <f t="shared" si="94"/>
        <v>30000</v>
      </c>
      <c r="D72" s="71">
        <f t="shared" si="94"/>
        <v>0</v>
      </c>
      <c r="E72" s="71">
        <f t="shared" si="94"/>
        <v>0</v>
      </c>
      <c r="F72" s="71">
        <f t="shared" si="94"/>
        <v>0</v>
      </c>
      <c r="G72" s="71">
        <f t="shared" si="94"/>
        <v>0</v>
      </c>
      <c r="H72" s="71">
        <f t="shared" si="94"/>
        <v>0</v>
      </c>
      <c r="I72" s="71">
        <f t="shared" si="95"/>
        <v>0</v>
      </c>
      <c r="J72" s="71">
        <f t="shared" si="95"/>
        <v>0</v>
      </c>
      <c r="K72" s="51" t="s">
        <v>837</v>
      </c>
      <c r="L72" s="202" t="s">
        <v>652</v>
      </c>
      <c r="M72" s="58">
        <f>X72++AI72+AT72+BE72+BP72++CA72+CL72+CW72+DH72</f>
        <v>0</v>
      </c>
      <c r="N72" s="15"/>
      <c r="O72" s="678">
        <v>0</v>
      </c>
      <c r="P72" s="679">
        <f t="shared" si="96"/>
        <v>0</v>
      </c>
      <c r="Q72" s="681"/>
      <c r="R72" s="681"/>
      <c r="S72" s="681"/>
      <c r="T72" s="681"/>
      <c r="U72" s="679">
        <f t="shared" si="97"/>
        <v>0</v>
      </c>
      <c r="V72" s="681"/>
      <c r="W72" s="525" t="s">
        <v>837</v>
      </c>
      <c r="X72" s="672"/>
      <c r="Y72" s="15"/>
      <c r="Z72" s="97">
        <v>10000</v>
      </c>
      <c r="AA72" s="71">
        <f>AF72+AG72</f>
        <v>0</v>
      </c>
      <c r="AB72" s="199"/>
      <c r="AC72" s="199"/>
      <c r="AD72" s="199"/>
      <c r="AE72" s="199"/>
      <c r="AF72" s="71">
        <f t="shared" si="98"/>
        <v>0</v>
      </c>
      <c r="AG72" s="199"/>
      <c r="AH72" s="51" t="s">
        <v>837</v>
      </c>
      <c r="AI72" s="217"/>
      <c r="AJ72" s="15"/>
      <c r="AK72" s="97">
        <v>20000</v>
      </c>
      <c r="AL72" s="71">
        <f>AQ72+AR72</f>
        <v>0</v>
      </c>
      <c r="AM72" s="75"/>
      <c r="AN72" s="75"/>
      <c r="AO72" s="75"/>
      <c r="AP72" s="75"/>
      <c r="AQ72" s="71">
        <f t="shared" si="99"/>
        <v>0</v>
      </c>
      <c r="AR72" s="75"/>
      <c r="AS72" s="51" t="s">
        <v>837</v>
      </c>
      <c r="AT72" s="56"/>
      <c r="AU72" s="15"/>
      <c r="AV72" s="97">
        <v>0</v>
      </c>
      <c r="AW72" s="71">
        <f>BB72+BC72</f>
        <v>0</v>
      </c>
      <c r="AX72" s="75"/>
      <c r="AY72" s="75"/>
      <c r="AZ72" s="75"/>
      <c r="BA72" s="75"/>
      <c r="BB72" s="71">
        <f t="shared" si="100"/>
        <v>0</v>
      </c>
      <c r="BC72" s="75"/>
      <c r="BD72" s="51" t="s">
        <v>837</v>
      </c>
      <c r="BE72" s="56"/>
      <c r="BF72" s="15"/>
      <c r="BG72" s="97"/>
      <c r="BH72" s="71">
        <f>BM72+BN72</f>
        <v>0</v>
      </c>
      <c r="BI72" s="75"/>
      <c r="BJ72" s="75"/>
      <c r="BK72" s="75"/>
      <c r="BL72" s="75"/>
      <c r="BM72" s="71">
        <f t="shared" si="101"/>
        <v>0</v>
      </c>
      <c r="BN72" s="75"/>
      <c r="BO72" s="51" t="s">
        <v>837</v>
      </c>
      <c r="BP72" s="56"/>
      <c r="BQ72" s="15"/>
      <c r="BR72" s="97"/>
      <c r="BS72" s="71">
        <f>BX72+BY72</f>
        <v>0</v>
      </c>
      <c r="BT72" s="75"/>
      <c r="BU72" s="75"/>
      <c r="BV72" s="75"/>
      <c r="BW72" s="75"/>
      <c r="BX72" s="71">
        <f t="shared" si="102"/>
        <v>0</v>
      </c>
      <c r="BY72" s="75"/>
      <c r="BZ72" s="51" t="s">
        <v>837</v>
      </c>
      <c r="CA72" s="56"/>
      <c r="CB72" s="15"/>
      <c r="CC72" s="97"/>
      <c r="CD72" s="71">
        <f>CI72+CJ72</f>
        <v>0</v>
      </c>
      <c r="CE72" s="75"/>
      <c r="CF72" s="75"/>
      <c r="CG72" s="75"/>
      <c r="CH72" s="75"/>
      <c r="CI72" s="71">
        <f t="shared" si="103"/>
        <v>0</v>
      </c>
      <c r="CJ72" s="75"/>
      <c r="CK72" s="51" t="s">
        <v>837</v>
      </c>
      <c r="CL72" s="56"/>
      <c r="CM72" s="15"/>
      <c r="CN72" s="97"/>
      <c r="CO72" s="71">
        <f>CT72+CU72</f>
        <v>0</v>
      </c>
      <c r="CP72" s="75"/>
      <c r="CQ72" s="75"/>
      <c r="CR72" s="75"/>
      <c r="CS72" s="75"/>
      <c r="CT72" s="71">
        <f t="shared" si="104"/>
        <v>0</v>
      </c>
      <c r="CU72" s="75"/>
      <c r="CV72" s="51" t="s">
        <v>837</v>
      </c>
      <c r="CW72" s="56"/>
      <c r="CX72" s="15"/>
      <c r="CY72" s="97"/>
      <c r="CZ72" s="71">
        <f>DE72+DF72</f>
        <v>0</v>
      </c>
      <c r="DA72" s="75"/>
      <c r="DB72" s="75"/>
      <c r="DC72" s="75"/>
      <c r="DD72" s="75"/>
      <c r="DE72" s="71">
        <f t="shared" si="105"/>
        <v>0</v>
      </c>
      <c r="DF72" s="75"/>
      <c r="DG72" s="51" t="s">
        <v>837</v>
      </c>
      <c r="DH72" s="56"/>
      <c r="DI72" s="15"/>
      <c r="DJ72" s="15"/>
      <c r="DL72" s="32">
        <v>0</v>
      </c>
      <c r="DM72" s="32">
        <v>10000</v>
      </c>
      <c r="DN72" s="32">
        <v>20000</v>
      </c>
      <c r="DO72" s="32"/>
      <c r="DP72" s="32"/>
      <c r="DQ72" s="32"/>
      <c r="DR72" s="32"/>
      <c r="DS72" s="32"/>
      <c r="DT72" s="32"/>
      <c r="DU72" s="32">
        <f>SUM(DL72:DT72)</f>
        <v>30000</v>
      </c>
      <c r="DW72" s="35">
        <f>DX72+DY72+DZ72+EA72+EC72</f>
        <v>30000</v>
      </c>
      <c r="DX72" s="35">
        <v>0</v>
      </c>
      <c r="DY72" s="35">
        <f>DU72*0.7</f>
        <v>21000</v>
      </c>
      <c r="DZ72" s="35"/>
      <c r="EA72" s="35">
        <f>DU72*0.15</f>
        <v>4500</v>
      </c>
      <c r="EB72" s="35">
        <f>SUM(DX72:EA72)</f>
        <v>25500</v>
      </c>
      <c r="EC72" s="35">
        <f>DU72*0.15</f>
        <v>4500</v>
      </c>
    </row>
    <row r="73" spans="1:141" ht="21.75" customHeight="1" x14ac:dyDescent="0.25">
      <c r="A73" s="1180" t="s">
        <v>871</v>
      </c>
      <c r="B73" s="1181"/>
      <c r="C73" s="1181"/>
      <c r="D73" s="1181"/>
      <c r="E73" s="1181"/>
      <c r="F73" s="1181"/>
      <c r="G73" s="1181"/>
      <c r="H73" s="1181"/>
      <c r="I73" s="1181"/>
      <c r="J73" s="1181"/>
      <c r="K73" s="1181"/>
      <c r="L73" s="1181"/>
      <c r="M73" s="1182"/>
      <c r="N73" s="47"/>
      <c r="O73" s="1160" t="s">
        <v>871</v>
      </c>
      <c r="P73" s="1161"/>
      <c r="Q73" s="1161"/>
      <c r="R73" s="1161"/>
      <c r="S73" s="1161"/>
      <c r="T73" s="1161"/>
      <c r="U73" s="1161"/>
      <c r="V73" s="1161"/>
      <c r="W73" s="1161"/>
      <c r="X73" s="1162"/>
      <c r="Y73" s="47"/>
      <c r="Z73" s="1121" t="s">
        <v>871</v>
      </c>
      <c r="AA73" s="1122"/>
      <c r="AB73" s="1122"/>
      <c r="AC73" s="1122"/>
      <c r="AD73" s="1122"/>
      <c r="AE73" s="1122"/>
      <c r="AF73" s="1122"/>
      <c r="AG73" s="1122"/>
      <c r="AH73" s="1122"/>
      <c r="AI73" s="1123"/>
      <c r="AJ73" s="47"/>
      <c r="AK73" s="1121" t="s">
        <v>871</v>
      </c>
      <c r="AL73" s="1122"/>
      <c r="AM73" s="1122"/>
      <c r="AN73" s="1122"/>
      <c r="AO73" s="1122"/>
      <c r="AP73" s="1122"/>
      <c r="AQ73" s="1122"/>
      <c r="AR73" s="1122"/>
      <c r="AS73" s="1122"/>
      <c r="AT73" s="1123"/>
      <c r="AU73" s="47"/>
      <c r="AV73" s="1121" t="s">
        <v>871</v>
      </c>
      <c r="AW73" s="1122"/>
      <c r="AX73" s="1122"/>
      <c r="AY73" s="1122"/>
      <c r="AZ73" s="1122"/>
      <c r="BA73" s="1122"/>
      <c r="BB73" s="1122"/>
      <c r="BC73" s="1122"/>
      <c r="BD73" s="1122"/>
      <c r="BE73" s="1123"/>
      <c r="BF73" s="47"/>
      <c r="BG73" s="1121" t="s">
        <v>871</v>
      </c>
      <c r="BH73" s="1122"/>
      <c r="BI73" s="1122"/>
      <c r="BJ73" s="1122"/>
      <c r="BK73" s="1122"/>
      <c r="BL73" s="1122"/>
      <c r="BM73" s="1122"/>
      <c r="BN73" s="1122"/>
      <c r="BO73" s="1122"/>
      <c r="BP73" s="1123"/>
      <c r="BQ73" s="47"/>
      <c r="BR73" s="1121" t="s">
        <v>871</v>
      </c>
      <c r="BS73" s="1122"/>
      <c r="BT73" s="1122"/>
      <c r="BU73" s="1122"/>
      <c r="BV73" s="1122"/>
      <c r="BW73" s="1122"/>
      <c r="BX73" s="1122"/>
      <c r="BY73" s="1122"/>
      <c r="BZ73" s="1122"/>
      <c r="CA73" s="1123"/>
      <c r="CB73" s="47"/>
      <c r="CC73" s="1121" t="s">
        <v>871</v>
      </c>
      <c r="CD73" s="1122"/>
      <c r="CE73" s="1122"/>
      <c r="CF73" s="1122"/>
      <c r="CG73" s="1122"/>
      <c r="CH73" s="1122"/>
      <c r="CI73" s="1122"/>
      <c r="CJ73" s="1122"/>
      <c r="CK73" s="1122"/>
      <c r="CL73" s="1123"/>
      <c r="CM73" s="47"/>
      <c r="CN73" s="1121" t="s">
        <v>871</v>
      </c>
      <c r="CO73" s="1122"/>
      <c r="CP73" s="1122"/>
      <c r="CQ73" s="1122"/>
      <c r="CR73" s="1122"/>
      <c r="CS73" s="1122"/>
      <c r="CT73" s="1122"/>
      <c r="CU73" s="1122"/>
      <c r="CV73" s="1122"/>
      <c r="CW73" s="1123"/>
      <c r="CX73" s="47"/>
      <c r="CY73" s="1121" t="s">
        <v>871</v>
      </c>
      <c r="CZ73" s="1122"/>
      <c r="DA73" s="1122"/>
      <c r="DB73" s="1122"/>
      <c r="DC73" s="1122"/>
      <c r="DD73" s="1122"/>
      <c r="DE73" s="1122"/>
      <c r="DF73" s="1122"/>
      <c r="DG73" s="1122"/>
      <c r="DH73" s="1123"/>
      <c r="DI73" s="47"/>
      <c r="DJ73" s="47"/>
      <c r="DL73" s="35"/>
      <c r="DM73" s="35"/>
      <c r="DN73" s="35"/>
      <c r="DO73" s="32"/>
      <c r="DP73" s="32"/>
      <c r="DQ73" s="32"/>
      <c r="DR73" s="32"/>
      <c r="DS73" s="32"/>
      <c r="DT73" s="32"/>
      <c r="DU73" s="32">
        <f t="shared" si="77"/>
        <v>0</v>
      </c>
    </row>
    <row r="74" spans="1:141" ht="108" customHeight="1" x14ac:dyDescent="0.25">
      <c r="A74" s="50" t="s">
        <v>297</v>
      </c>
      <c r="B74" s="613" t="s">
        <v>872</v>
      </c>
      <c r="C74" s="184">
        <f t="shared" ref="C74:J76" si="106">O74+Z74+AK74+AV74+BG74+BR74+CC74+CN74+CY74</f>
        <v>100000</v>
      </c>
      <c r="D74" s="71">
        <f t="shared" si="106"/>
        <v>0</v>
      </c>
      <c r="E74" s="71">
        <f t="shared" si="106"/>
        <v>0</v>
      </c>
      <c r="F74" s="71">
        <f t="shared" si="106"/>
        <v>0</v>
      </c>
      <c r="G74" s="71">
        <f t="shared" si="106"/>
        <v>0</v>
      </c>
      <c r="H74" s="71">
        <f t="shared" si="106"/>
        <v>0</v>
      </c>
      <c r="I74" s="71">
        <f t="shared" si="106"/>
        <v>0</v>
      </c>
      <c r="J74" s="71">
        <f t="shared" si="106"/>
        <v>0</v>
      </c>
      <c r="K74" s="51" t="s">
        <v>873</v>
      </c>
      <c r="L74" s="202" t="s">
        <v>652</v>
      </c>
      <c r="M74" s="58">
        <f>X74++AI74+AT74+BE74+BP74++CA74+CL74+CW74+DH74</f>
        <v>0</v>
      </c>
      <c r="N74" s="15"/>
      <c r="O74" s="678">
        <v>30000</v>
      </c>
      <c r="P74" s="679">
        <f t="shared" si="96"/>
        <v>0</v>
      </c>
      <c r="Q74" s="681"/>
      <c r="R74" s="681"/>
      <c r="S74" s="681"/>
      <c r="T74" s="681"/>
      <c r="U74" s="679">
        <f t="shared" si="97"/>
        <v>0</v>
      </c>
      <c r="V74" s="681"/>
      <c r="W74" s="525" t="s">
        <v>873</v>
      </c>
      <c r="X74" s="672"/>
      <c r="Y74" s="15"/>
      <c r="Z74" s="97">
        <v>30000</v>
      </c>
      <c r="AA74" s="71">
        <f>AF74+AG74</f>
        <v>0</v>
      </c>
      <c r="AB74" s="199"/>
      <c r="AC74" s="199"/>
      <c r="AD74" s="199"/>
      <c r="AE74" s="199"/>
      <c r="AF74" s="71">
        <f t="shared" si="98"/>
        <v>0</v>
      </c>
      <c r="AG74" s="199"/>
      <c r="AH74" s="51" t="s">
        <v>873</v>
      </c>
      <c r="AI74" s="190"/>
      <c r="AJ74" s="15"/>
      <c r="AK74" s="97">
        <v>40000</v>
      </c>
      <c r="AL74" s="71">
        <f>AQ74+AR74</f>
        <v>0</v>
      </c>
      <c r="AM74" s="75"/>
      <c r="AN74" s="75"/>
      <c r="AO74" s="75"/>
      <c r="AP74" s="75"/>
      <c r="AQ74" s="71">
        <f t="shared" si="99"/>
        <v>0</v>
      </c>
      <c r="AR74" s="75"/>
      <c r="AS74" s="51" t="s">
        <v>873</v>
      </c>
      <c r="AT74" s="56"/>
      <c r="AU74" s="15"/>
      <c r="AV74" s="97">
        <v>0</v>
      </c>
      <c r="AW74" s="71">
        <f>BB74+BC74</f>
        <v>0</v>
      </c>
      <c r="AX74" s="75"/>
      <c r="AY74" s="75"/>
      <c r="AZ74" s="75"/>
      <c r="BA74" s="75"/>
      <c r="BB74" s="71">
        <f t="shared" si="100"/>
        <v>0</v>
      </c>
      <c r="BC74" s="75"/>
      <c r="BD74" s="51" t="s">
        <v>873</v>
      </c>
      <c r="BE74" s="56"/>
      <c r="BF74" s="15"/>
      <c r="BG74" s="97"/>
      <c r="BH74" s="71">
        <f>BM74+BN74</f>
        <v>0</v>
      </c>
      <c r="BI74" s="75"/>
      <c r="BJ74" s="75"/>
      <c r="BK74" s="75"/>
      <c r="BL74" s="75"/>
      <c r="BM74" s="71">
        <f t="shared" si="101"/>
        <v>0</v>
      </c>
      <c r="BN74" s="75"/>
      <c r="BO74" s="51" t="s">
        <v>873</v>
      </c>
      <c r="BP74" s="56"/>
      <c r="BQ74" s="15"/>
      <c r="BR74" s="97"/>
      <c r="BS74" s="71">
        <f>BX74+BY74</f>
        <v>0</v>
      </c>
      <c r="BT74" s="75"/>
      <c r="BU74" s="75"/>
      <c r="BV74" s="75"/>
      <c r="BW74" s="75"/>
      <c r="BX74" s="71">
        <f t="shared" si="102"/>
        <v>0</v>
      </c>
      <c r="BY74" s="75"/>
      <c r="BZ74" s="51" t="s">
        <v>873</v>
      </c>
      <c r="CA74" s="56"/>
      <c r="CB74" s="15"/>
      <c r="CC74" s="97"/>
      <c r="CD74" s="71">
        <f>CI74+CJ74</f>
        <v>0</v>
      </c>
      <c r="CE74" s="75"/>
      <c r="CF74" s="75"/>
      <c r="CG74" s="75"/>
      <c r="CH74" s="75"/>
      <c r="CI74" s="71">
        <f t="shared" si="103"/>
        <v>0</v>
      </c>
      <c r="CJ74" s="75"/>
      <c r="CK74" s="51" t="s">
        <v>873</v>
      </c>
      <c r="CL74" s="56"/>
      <c r="CM74" s="15"/>
      <c r="CN74" s="97"/>
      <c r="CO74" s="71">
        <f>CT74+CU74</f>
        <v>0</v>
      </c>
      <c r="CP74" s="75"/>
      <c r="CQ74" s="75"/>
      <c r="CR74" s="75"/>
      <c r="CS74" s="75"/>
      <c r="CT74" s="71">
        <f t="shared" si="104"/>
        <v>0</v>
      </c>
      <c r="CU74" s="75"/>
      <c r="CV74" s="51" t="s">
        <v>873</v>
      </c>
      <c r="CW74" s="56"/>
      <c r="CX74" s="15"/>
      <c r="CY74" s="97"/>
      <c r="CZ74" s="71">
        <f>DE74+DF74</f>
        <v>0</v>
      </c>
      <c r="DA74" s="75"/>
      <c r="DB74" s="75"/>
      <c r="DC74" s="75"/>
      <c r="DD74" s="75"/>
      <c r="DE74" s="71">
        <f t="shared" si="105"/>
        <v>0</v>
      </c>
      <c r="DF74" s="75"/>
      <c r="DG74" s="51" t="s">
        <v>873</v>
      </c>
      <c r="DH74" s="56"/>
      <c r="DI74" s="15"/>
      <c r="DJ74" s="15"/>
      <c r="DL74" s="35">
        <v>30000</v>
      </c>
      <c r="DM74" s="35">
        <v>30000</v>
      </c>
      <c r="DN74" s="35">
        <v>40000</v>
      </c>
      <c r="DO74" s="34"/>
      <c r="DP74" s="34"/>
      <c r="DQ74" s="34"/>
      <c r="DR74" s="34"/>
      <c r="DS74" s="34"/>
      <c r="DT74" s="34"/>
      <c r="DU74" s="32">
        <f t="shared" si="77"/>
        <v>100000</v>
      </c>
      <c r="DW74" s="35">
        <f>DX74+DY74+DZ74+EA74+EC74</f>
        <v>100000</v>
      </c>
      <c r="DX74" s="35">
        <f>DU74*0.85</f>
        <v>85000</v>
      </c>
      <c r="DY74" s="35">
        <f>DU74*0.1</f>
        <v>10000</v>
      </c>
      <c r="DZ74" s="35"/>
      <c r="EA74" s="35">
        <f>DU74*0.05</f>
        <v>5000</v>
      </c>
      <c r="EB74" s="35">
        <f>SUM(DX74:EA74)</f>
        <v>100000</v>
      </c>
      <c r="EC74" s="35"/>
    </row>
    <row r="75" spans="1:141" ht="135" customHeight="1" thickBot="1" x14ac:dyDescent="0.3">
      <c r="A75" s="588" t="s">
        <v>298</v>
      </c>
      <c r="B75" s="614" t="s">
        <v>516</v>
      </c>
      <c r="C75" s="589">
        <f t="shared" si="106"/>
        <v>546000</v>
      </c>
      <c r="D75" s="590">
        <f t="shared" si="106"/>
        <v>539350</v>
      </c>
      <c r="E75" s="590">
        <f t="shared" si="106"/>
        <v>447056</v>
      </c>
      <c r="F75" s="590">
        <f t="shared" si="106"/>
        <v>52595</v>
      </c>
      <c r="G75" s="590">
        <f t="shared" si="106"/>
        <v>0</v>
      </c>
      <c r="H75" s="590">
        <f t="shared" si="106"/>
        <v>39699</v>
      </c>
      <c r="I75" s="590">
        <f t="shared" si="106"/>
        <v>539350</v>
      </c>
      <c r="J75" s="590">
        <f t="shared" si="106"/>
        <v>0</v>
      </c>
      <c r="K75" s="591" t="s">
        <v>874</v>
      </c>
      <c r="L75" s="592">
        <v>633</v>
      </c>
      <c r="M75" s="593">
        <f>X75++AI75+AT75+BE75+BP75++CA75+CL75+CW75+DH75</f>
        <v>633</v>
      </c>
      <c r="N75" s="15"/>
      <c r="O75" s="686">
        <v>546000</v>
      </c>
      <c r="P75" s="687">
        <f t="shared" si="96"/>
        <v>539350</v>
      </c>
      <c r="Q75" s="688">
        <v>447056</v>
      </c>
      <c r="R75" s="688">
        <v>52595</v>
      </c>
      <c r="S75" s="688"/>
      <c r="T75" s="688">
        <v>39699</v>
      </c>
      <c r="U75" s="687">
        <f t="shared" si="97"/>
        <v>539350</v>
      </c>
      <c r="V75" s="688"/>
      <c r="W75" s="539" t="s">
        <v>874</v>
      </c>
      <c r="X75" s="672">
        <v>633</v>
      </c>
      <c r="Y75" s="15"/>
      <c r="Z75" s="99">
        <v>0</v>
      </c>
      <c r="AA75" s="78">
        <f>AF75+AG75</f>
        <v>0</v>
      </c>
      <c r="AB75" s="561"/>
      <c r="AC75" s="561"/>
      <c r="AD75" s="561"/>
      <c r="AE75" s="561"/>
      <c r="AF75" s="203">
        <f t="shared" si="98"/>
        <v>0</v>
      </c>
      <c r="AG75" s="561"/>
      <c r="AH75" s="59" t="s">
        <v>874</v>
      </c>
      <c r="AI75" s="558"/>
      <c r="AJ75" s="15"/>
      <c r="AK75" s="99">
        <v>0</v>
      </c>
      <c r="AL75" s="78">
        <f>AQ75+AR75</f>
        <v>0</v>
      </c>
      <c r="AM75" s="79"/>
      <c r="AN75" s="79"/>
      <c r="AO75" s="79"/>
      <c r="AP75" s="79"/>
      <c r="AQ75" s="203">
        <f t="shared" si="99"/>
        <v>0</v>
      </c>
      <c r="AR75" s="79"/>
      <c r="AS75" s="59" t="s">
        <v>874</v>
      </c>
      <c r="AT75" s="60"/>
      <c r="AU75" s="15"/>
      <c r="AV75" s="99">
        <v>0</v>
      </c>
      <c r="AW75" s="78">
        <f>BB75+BC75</f>
        <v>0</v>
      </c>
      <c r="AX75" s="79"/>
      <c r="AY75" s="79"/>
      <c r="AZ75" s="79"/>
      <c r="BA75" s="79"/>
      <c r="BB75" s="203">
        <f t="shared" si="100"/>
        <v>0</v>
      </c>
      <c r="BC75" s="79"/>
      <c r="BD75" s="59" t="s">
        <v>874</v>
      </c>
      <c r="BE75" s="60"/>
      <c r="BF75" s="15"/>
      <c r="BG75" s="99"/>
      <c r="BH75" s="78">
        <f>BM75+BN75</f>
        <v>0</v>
      </c>
      <c r="BI75" s="79"/>
      <c r="BJ75" s="79"/>
      <c r="BK75" s="79"/>
      <c r="BL75" s="79"/>
      <c r="BM75" s="203">
        <f t="shared" si="101"/>
        <v>0</v>
      </c>
      <c r="BN75" s="79"/>
      <c r="BO75" s="59" t="s">
        <v>874</v>
      </c>
      <c r="BP75" s="60"/>
      <c r="BQ75" s="15"/>
      <c r="BR75" s="99"/>
      <c r="BS75" s="78">
        <f>BX75+BY75</f>
        <v>0</v>
      </c>
      <c r="BT75" s="79"/>
      <c r="BU75" s="79"/>
      <c r="BV75" s="79"/>
      <c r="BW75" s="79"/>
      <c r="BX75" s="203">
        <f t="shared" si="102"/>
        <v>0</v>
      </c>
      <c r="BY75" s="79"/>
      <c r="BZ75" s="59" t="s">
        <v>874</v>
      </c>
      <c r="CA75" s="60"/>
      <c r="CB75" s="15"/>
      <c r="CC75" s="99"/>
      <c r="CD75" s="78">
        <f>CI75+CJ75</f>
        <v>0</v>
      </c>
      <c r="CE75" s="79"/>
      <c r="CF75" s="79"/>
      <c r="CG75" s="79"/>
      <c r="CH75" s="79"/>
      <c r="CI75" s="203">
        <f t="shared" si="103"/>
        <v>0</v>
      </c>
      <c r="CJ75" s="79"/>
      <c r="CK75" s="59" t="s">
        <v>874</v>
      </c>
      <c r="CL75" s="60"/>
      <c r="CM75" s="15"/>
      <c r="CN75" s="99"/>
      <c r="CO75" s="78">
        <f>CT75+CU75</f>
        <v>0</v>
      </c>
      <c r="CP75" s="79"/>
      <c r="CQ75" s="79"/>
      <c r="CR75" s="79"/>
      <c r="CS75" s="79"/>
      <c r="CT75" s="203">
        <f t="shared" si="104"/>
        <v>0</v>
      </c>
      <c r="CU75" s="79"/>
      <c r="CV75" s="59" t="s">
        <v>874</v>
      </c>
      <c r="CW75" s="60"/>
      <c r="CX75" s="15"/>
      <c r="CY75" s="99"/>
      <c r="CZ75" s="78">
        <f>DE75+DF75</f>
        <v>0</v>
      </c>
      <c r="DA75" s="79"/>
      <c r="DB75" s="79"/>
      <c r="DC75" s="79"/>
      <c r="DD75" s="79"/>
      <c r="DE75" s="203">
        <f t="shared" si="105"/>
        <v>0</v>
      </c>
      <c r="DF75" s="79"/>
      <c r="DG75" s="59" t="s">
        <v>874</v>
      </c>
      <c r="DH75" s="60"/>
      <c r="DI75" s="15"/>
      <c r="DJ75" s="15"/>
      <c r="DL75" s="35">
        <v>546000</v>
      </c>
      <c r="DM75" s="34"/>
      <c r="DN75" s="34"/>
      <c r="DO75" s="34"/>
      <c r="DP75" s="34"/>
      <c r="DQ75" s="34"/>
      <c r="DR75" s="34"/>
      <c r="DS75" s="34"/>
      <c r="DT75" s="34"/>
      <c r="DU75" s="32">
        <f t="shared" si="77"/>
        <v>546000</v>
      </c>
      <c r="DW75" s="35">
        <f>DX75+DY75+DZ75+EA75+EC75</f>
        <v>546000</v>
      </c>
      <c r="DX75" s="35">
        <f>DU75*0.85</f>
        <v>464100</v>
      </c>
      <c r="DY75" s="35">
        <f>DU75*0.1</f>
        <v>54600</v>
      </c>
      <c r="DZ75" s="35"/>
      <c r="EA75" s="35">
        <f>DU75*0.05</f>
        <v>27300</v>
      </c>
      <c r="EB75" s="35">
        <f>SUM(DX75:EA75)</f>
        <v>546000</v>
      </c>
    </row>
    <row r="76" spans="1:141" ht="55.5" customHeight="1" thickBot="1" x14ac:dyDescent="0.3">
      <c r="A76" s="1266" t="s">
        <v>678</v>
      </c>
      <c r="B76" s="1267"/>
      <c r="C76" s="94">
        <f>O76+Z76+AK76+AV76+BG76+BR76+CC76+CN76+CY76</f>
        <v>166800000</v>
      </c>
      <c r="D76" s="92">
        <f>P76+AA76+AL76+AW76+BH76+BS76+CD76+CO76+CZ76</f>
        <v>1207995</v>
      </c>
      <c r="E76" s="92">
        <f t="shared" si="106"/>
        <v>447056</v>
      </c>
      <c r="F76" s="92">
        <f t="shared" si="106"/>
        <v>692595</v>
      </c>
      <c r="G76" s="92">
        <f t="shared" si="106"/>
        <v>0</v>
      </c>
      <c r="H76" s="92">
        <f t="shared" si="106"/>
        <v>68344</v>
      </c>
      <c r="I76" s="92">
        <f t="shared" si="106"/>
        <v>1207995</v>
      </c>
      <c r="J76" s="92">
        <f t="shared" si="106"/>
        <v>0</v>
      </c>
      <c r="K76" s="1253"/>
      <c r="L76" s="1268"/>
      <c r="M76" s="1254"/>
      <c r="O76" s="425">
        <f>O10+O11+O12+O13+O14+O16+O17+O18+O19+O20+O21+O22+O23+O24+O26+O28+O30+O31+O33+O35+O37+O39+O41+O42+O45+O46+O50+O51+O52+O53+O56+O58+O59+O60+O64+O66+O70+O71+O72+O74+O75</f>
        <v>1880500</v>
      </c>
      <c r="P76" s="426">
        <f>P10+P11+P12+P13+P14+P16+P17+P18+P19+P20+P21+P22+P23+P24+P26+P28+P30+P31+P33+P35+P37+P39+P41+P42+P45+P46+P50+P51+P52+P53+P56+P58+P59+P60+P64+P66+P70+P71+P72+P74+P75</f>
        <v>1207995</v>
      </c>
      <c r="Q76" s="426">
        <f t="shared" ref="Q76:V76" si="107">Q10+Q11+Q12+Q13+Q14+Q16+Q17+Q18+Q19+Q20+Q21+Q22+Q23+Q24+Q26+Q28+Q30+Q31+Q33+Q35+Q37+Q39+Q41+Q42+Q45+Q46+Q50+Q51+Q52+Q53+Q56+Q58+Q59+Q60+Q64+Q66+Q70+Q71+Q72+Q74+Q75</f>
        <v>447056</v>
      </c>
      <c r="R76" s="426">
        <f t="shared" si="107"/>
        <v>692595</v>
      </c>
      <c r="S76" s="426">
        <f t="shared" si="107"/>
        <v>0</v>
      </c>
      <c r="T76" s="426">
        <f t="shared" si="107"/>
        <v>68344</v>
      </c>
      <c r="U76" s="426">
        <f t="shared" si="107"/>
        <v>1207995</v>
      </c>
      <c r="V76" s="426">
        <f t="shared" si="107"/>
        <v>0</v>
      </c>
      <c r="W76" s="988"/>
      <c r="X76" s="990"/>
      <c r="Z76" s="70">
        <f t="shared" ref="Z76:AG76" si="108">Z10+Z11+Z12+Z13+Z14+Z16+Z17+Z18+Z19+Z20+Z21+Z22+Z23+Z24+Z26+Z28+Z30+Z31+Z33+Z35+Z37+Z39+Z41+Z42+Z45+Z46+Z50+Z51+Z52+Z53+Z56+Z58+Z59+Z60+Z64+Z66+Z70+Z71+Z72+Z74+Z75</f>
        <v>9922000</v>
      </c>
      <c r="AA76" s="96">
        <f t="shared" si="108"/>
        <v>0</v>
      </c>
      <c r="AB76" s="96">
        <f t="shared" si="108"/>
        <v>0</v>
      </c>
      <c r="AC76" s="96">
        <f t="shared" si="108"/>
        <v>0</v>
      </c>
      <c r="AD76" s="96">
        <f t="shared" si="108"/>
        <v>0</v>
      </c>
      <c r="AE76" s="96">
        <f t="shared" si="108"/>
        <v>0</v>
      </c>
      <c r="AF76" s="96">
        <f t="shared" si="108"/>
        <v>0</v>
      </c>
      <c r="AG76" s="96">
        <f t="shared" si="108"/>
        <v>0</v>
      </c>
      <c r="AH76" s="1253"/>
      <c r="AI76" s="1254"/>
      <c r="AK76" s="70">
        <f t="shared" ref="AK76:AR76" si="109">AK10+AK11+AK12+AK13+AK14+AK16+AK17+AK18+AK19+AK20+AK21+AK22+AK23+AK24+AK26+AK28+AK30+AK31+AK33+AK35+AK37+AK39+AK41+AK42+AK45+AK46+AK50+AK51+AK52+AK53+AK56+AK58+AK59+AK60+AK64+AK66+AK70+AK71+AK72+AK74+AK75</f>
        <v>58127500</v>
      </c>
      <c r="AL76" s="96">
        <f t="shared" si="109"/>
        <v>0</v>
      </c>
      <c r="AM76" s="96">
        <f t="shared" si="109"/>
        <v>0</v>
      </c>
      <c r="AN76" s="96">
        <f t="shared" si="109"/>
        <v>0</v>
      </c>
      <c r="AO76" s="96">
        <f t="shared" si="109"/>
        <v>0</v>
      </c>
      <c r="AP76" s="96">
        <f t="shared" si="109"/>
        <v>0</v>
      </c>
      <c r="AQ76" s="96">
        <f t="shared" si="109"/>
        <v>0</v>
      </c>
      <c r="AR76" s="96">
        <f t="shared" si="109"/>
        <v>0</v>
      </c>
      <c r="AS76" s="1253"/>
      <c r="AT76" s="1254"/>
      <c r="AV76" s="70">
        <f t="shared" ref="AV76:BC76" si="110">AV10+AV11+AV12+AV13+AV14+AV16+AV17+AV18+AV19+AV20+AV21+AV22+AV23+AV24+AV26+AV28+AV30+AV31+AV33+AV35+AV37+AV39+AV41+AV42+AV45+AV46+AV50+AV51+AV52+AV53+AV56+AV58+AV59+AV60+AV64+AV66+AV70+AV71+AV72+AV74+AV75</f>
        <v>90280000</v>
      </c>
      <c r="AW76" s="96">
        <f t="shared" si="110"/>
        <v>0</v>
      </c>
      <c r="AX76" s="96">
        <f t="shared" si="110"/>
        <v>0</v>
      </c>
      <c r="AY76" s="96">
        <f t="shared" si="110"/>
        <v>0</v>
      </c>
      <c r="AZ76" s="96">
        <f t="shared" si="110"/>
        <v>0</v>
      </c>
      <c r="BA76" s="96">
        <f t="shared" si="110"/>
        <v>0</v>
      </c>
      <c r="BB76" s="96">
        <f t="shared" si="110"/>
        <v>0</v>
      </c>
      <c r="BC76" s="96">
        <f t="shared" si="110"/>
        <v>0</v>
      </c>
      <c r="BD76" s="1253"/>
      <c r="BE76" s="1254"/>
      <c r="BG76" s="70">
        <f t="shared" ref="BG76:BN76" si="111">BG10+BG11+BG12+BG13+BG14+BG16+BG17+BG18+BG19+BG20+BG21+BG22+BG23+BG24+BG26+BG28+BG30+BG31+BG33+BG35+BG37+BG39+BG41+BG42+BG45+BG46+BG50+BG51+BG52+BG53+BG56+BG58+BG59+BG60+BG64+BG66+BG70+BG71+BG72+BG74+BG75</f>
        <v>4200000</v>
      </c>
      <c r="BH76" s="96">
        <f t="shared" si="111"/>
        <v>0</v>
      </c>
      <c r="BI76" s="96">
        <f t="shared" si="111"/>
        <v>0</v>
      </c>
      <c r="BJ76" s="96">
        <f t="shared" si="111"/>
        <v>0</v>
      </c>
      <c r="BK76" s="96">
        <f t="shared" si="111"/>
        <v>0</v>
      </c>
      <c r="BL76" s="96">
        <f t="shared" si="111"/>
        <v>0</v>
      </c>
      <c r="BM76" s="96">
        <f t="shared" si="111"/>
        <v>0</v>
      </c>
      <c r="BN76" s="96">
        <f t="shared" si="111"/>
        <v>0</v>
      </c>
      <c r="BO76" s="1253"/>
      <c r="BP76" s="1254"/>
      <c r="BR76" s="70">
        <f t="shared" ref="BR76:BY76" si="112">BR10+BR11+BR12+BR13+BR14+BR16+BR17+BR18+BR19+BR20+BR21+BR22+BR23+BR24+BR26+BR28+BR30+BR31+BR33+BR35+BR37+BR39+BR41+BR42+BR45+BR46+BR50+BR51+BR52+BR53+BR56+BR58+BR59+BR60+BR64+BR66+BR70+BR71+BR72+BR74+BR75</f>
        <v>2390000</v>
      </c>
      <c r="BS76" s="96">
        <f t="shared" si="112"/>
        <v>0</v>
      </c>
      <c r="BT76" s="96">
        <f t="shared" si="112"/>
        <v>0</v>
      </c>
      <c r="BU76" s="96">
        <f t="shared" si="112"/>
        <v>0</v>
      </c>
      <c r="BV76" s="96">
        <f t="shared" si="112"/>
        <v>0</v>
      </c>
      <c r="BW76" s="96">
        <f t="shared" si="112"/>
        <v>0</v>
      </c>
      <c r="BX76" s="96">
        <f t="shared" si="112"/>
        <v>0</v>
      </c>
      <c r="BY76" s="96">
        <f t="shared" si="112"/>
        <v>0</v>
      </c>
      <c r="BZ76" s="1253"/>
      <c r="CA76" s="1254"/>
      <c r="CC76" s="70">
        <f t="shared" ref="CC76:CJ76" si="113">CC10+CC11+CC12+CC13+CC14+CC16+CC17+CC18+CC19+CC20+CC21+CC22+CC23+CC24+CC26+CC28+CC30+CC31+CC33+CC35+CC37+CC39+CC41+CC42+CC45+CC46+CC50+CC51+CC52+CC53+CC56+CC58+CC59+CC60+CC64+CC66+CC70+CC71+CC72+CC74+CC75</f>
        <v>0</v>
      </c>
      <c r="CD76" s="96">
        <f t="shared" si="113"/>
        <v>0</v>
      </c>
      <c r="CE76" s="96">
        <f t="shared" si="113"/>
        <v>0</v>
      </c>
      <c r="CF76" s="96">
        <f t="shared" si="113"/>
        <v>0</v>
      </c>
      <c r="CG76" s="96">
        <f t="shared" si="113"/>
        <v>0</v>
      </c>
      <c r="CH76" s="96">
        <f t="shared" si="113"/>
        <v>0</v>
      </c>
      <c r="CI76" s="96">
        <f t="shared" si="113"/>
        <v>0</v>
      </c>
      <c r="CJ76" s="96">
        <f t="shared" si="113"/>
        <v>0</v>
      </c>
      <c r="CK76" s="1253"/>
      <c r="CL76" s="1254"/>
      <c r="CN76" s="70">
        <f t="shared" ref="CN76:CU76" si="114">CN10+CN11+CN12+CN13+CN14+CN16+CN17+CN18+CN19+CN20+CN21+CN22+CN23+CN24+CN26+CN28+CN30+CN31+CN33+CN35+CN37+CN39+CN41+CN42+CN45+CN46+CN50+CN51+CN52+CN53+CN56+CN58+CN59+CN60+CN64+CN66+CN70+CN71+CN72+CN74+CN75</f>
        <v>0</v>
      </c>
      <c r="CO76" s="96">
        <f t="shared" si="114"/>
        <v>0</v>
      </c>
      <c r="CP76" s="96">
        <f t="shared" si="114"/>
        <v>0</v>
      </c>
      <c r="CQ76" s="96">
        <f t="shared" si="114"/>
        <v>0</v>
      </c>
      <c r="CR76" s="96">
        <f t="shared" si="114"/>
        <v>0</v>
      </c>
      <c r="CS76" s="96">
        <f t="shared" si="114"/>
        <v>0</v>
      </c>
      <c r="CT76" s="96">
        <f t="shared" si="114"/>
        <v>0</v>
      </c>
      <c r="CU76" s="96">
        <f t="shared" si="114"/>
        <v>0</v>
      </c>
      <c r="CV76" s="1253"/>
      <c r="CW76" s="1254"/>
      <c r="CY76" s="70">
        <f t="shared" ref="CY76:DF76" si="115">CY10+CY11+CY12+CY13+CY14+CY16+CY17+CY18+CY19+CY20+CY21+CY22+CY23+CY24+CY26+CY28+CY30+CY31+CY33+CY35+CY37+CY39+CY41+CY42+CY45+CY46+CY50+CY51+CY52+CY53+CY56+CY58+CY59+CY60+CY64+CY66+CY70+CY71+CY72+CY74+CY75</f>
        <v>0</v>
      </c>
      <c r="CZ76" s="96">
        <f t="shared" si="115"/>
        <v>0</v>
      </c>
      <c r="DA76" s="96">
        <f t="shared" si="115"/>
        <v>0</v>
      </c>
      <c r="DB76" s="96">
        <f t="shared" si="115"/>
        <v>0</v>
      </c>
      <c r="DC76" s="96">
        <f t="shared" si="115"/>
        <v>0</v>
      </c>
      <c r="DD76" s="96">
        <f t="shared" si="115"/>
        <v>0</v>
      </c>
      <c r="DE76" s="96">
        <f t="shared" si="115"/>
        <v>0</v>
      </c>
      <c r="DF76" s="96">
        <f t="shared" si="115"/>
        <v>0</v>
      </c>
      <c r="DG76" s="1253"/>
      <c r="DH76" s="1254"/>
      <c r="DL76" s="32">
        <f t="shared" ref="DL76:DT76" si="116">SUM(DL10:DL75)</f>
        <v>1880500</v>
      </c>
      <c r="DM76" s="32">
        <f t="shared" si="116"/>
        <v>9922000</v>
      </c>
      <c r="DN76" s="32">
        <f t="shared" si="116"/>
        <v>58127500</v>
      </c>
      <c r="DO76" s="32">
        <f t="shared" si="116"/>
        <v>90280000</v>
      </c>
      <c r="DP76" s="32">
        <f t="shared" si="116"/>
        <v>4200000</v>
      </c>
      <c r="DQ76" s="32">
        <f t="shared" si="116"/>
        <v>2390000</v>
      </c>
      <c r="DR76" s="32">
        <f t="shared" si="116"/>
        <v>0</v>
      </c>
      <c r="DS76" s="32">
        <f t="shared" si="116"/>
        <v>0</v>
      </c>
      <c r="DT76" s="32">
        <f t="shared" si="116"/>
        <v>0</v>
      </c>
      <c r="DU76" s="32">
        <f>SUM(DU10:DU75)</f>
        <v>166800000</v>
      </c>
      <c r="DW76" s="35">
        <f>SUM(DW10:DW75)</f>
        <v>166800000</v>
      </c>
      <c r="DX76" s="35">
        <f t="shared" ref="DX76:EC76" si="117">SUM(DX10:DX75)</f>
        <v>127726950</v>
      </c>
      <c r="DY76" s="35">
        <f t="shared" si="117"/>
        <v>30606900</v>
      </c>
      <c r="DZ76" s="35">
        <f t="shared" si="117"/>
        <v>415000</v>
      </c>
      <c r="EA76" s="35">
        <f t="shared" si="117"/>
        <v>3317150</v>
      </c>
      <c r="EB76" s="35">
        <f t="shared" si="117"/>
        <v>162066000</v>
      </c>
      <c r="EC76" s="35">
        <f t="shared" si="117"/>
        <v>4734000</v>
      </c>
      <c r="EE76" s="36">
        <f>EE7+EE47+EE67</f>
        <v>166800000</v>
      </c>
      <c r="EF76" s="36">
        <f t="shared" ref="EF76:EK76" si="118">EF7+EF47+EF67</f>
        <v>127726950</v>
      </c>
      <c r="EG76" s="36">
        <f t="shared" si="118"/>
        <v>30606900</v>
      </c>
      <c r="EH76" s="36">
        <f t="shared" si="118"/>
        <v>415000</v>
      </c>
      <c r="EI76" s="36">
        <f t="shared" si="118"/>
        <v>3317150</v>
      </c>
      <c r="EJ76" s="36">
        <f t="shared" si="118"/>
        <v>162066000</v>
      </c>
      <c r="EK76" s="36">
        <f t="shared" si="118"/>
        <v>4734000</v>
      </c>
    </row>
    <row r="77" spans="1:141" x14ac:dyDescent="0.25">
      <c r="DL77" s="32"/>
      <c r="DM77" s="32"/>
      <c r="DN77" s="32"/>
      <c r="DO77" s="32"/>
      <c r="DP77" s="32"/>
      <c r="DQ77" s="32"/>
      <c r="DR77" s="32"/>
      <c r="DS77" s="32"/>
      <c r="DT77" s="32"/>
      <c r="DU77" s="32"/>
    </row>
    <row r="78" spans="1:141" x14ac:dyDescent="0.25">
      <c r="DL78" s="32"/>
      <c r="DM78" s="32"/>
      <c r="DN78" s="32"/>
      <c r="DO78" s="32"/>
      <c r="DP78" s="32"/>
      <c r="DQ78" s="32"/>
      <c r="DR78" s="32"/>
      <c r="DS78" s="32"/>
      <c r="DT78" s="32"/>
      <c r="DU78" s="32"/>
    </row>
    <row r="79" spans="1:141" x14ac:dyDescent="0.25">
      <c r="DL79" s="32"/>
      <c r="DM79" s="32"/>
      <c r="DN79" s="32"/>
      <c r="DO79" s="32"/>
      <c r="DP79" s="32"/>
      <c r="DQ79" s="32"/>
      <c r="DR79" s="32"/>
      <c r="DS79" s="32"/>
      <c r="DT79" s="32"/>
      <c r="DU79" s="32"/>
    </row>
    <row r="80" spans="1:141" x14ac:dyDescent="0.25">
      <c r="DL80" s="32"/>
      <c r="DM80" s="32"/>
      <c r="DN80" s="32"/>
      <c r="DO80" s="32"/>
      <c r="DP80" s="32"/>
      <c r="DQ80" s="32"/>
      <c r="DR80" s="32"/>
      <c r="DS80" s="32"/>
      <c r="DT80" s="32"/>
      <c r="DU80" s="32"/>
    </row>
    <row r="81" spans="3:125" x14ac:dyDescent="0.25">
      <c r="C81" s="185"/>
      <c r="DL81" s="32"/>
      <c r="DM81" s="32"/>
      <c r="DN81" s="32"/>
      <c r="DO81" s="32"/>
      <c r="DP81" s="32"/>
      <c r="DQ81" s="32"/>
      <c r="DR81" s="32"/>
      <c r="DS81" s="32"/>
      <c r="DT81" s="32"/>
      <c r="DU81" s="32"/>
    </row>
    <row r="82" spans="3:125" x14ac:dyDescent="0.25">
      <c r="DL82" s="32"/>
      <c r="DM82" s="32"/>
      <c r="DN82" s="32"/>
      <c r="DO82" s="32"/>
      <c r="DP82" s="32"/>
      <c r="DQ82" s="32"/>
      <c r="DR82" s="32"/>
      <c r="DS82" s="32"/>
      <c r="DT82" s="32"/>
      <c r="DU82" s="32"/>
    </row>
  </sheetData>
  <sheetProtection algorithmName="SHA-512" hashValue="vc0Ev6QrOe+uzuEkIU0XbnWMLfElTmuX6C6/rb7DsPoaFC/xm/dcKe5mTuznzWfBVHJgfFVu8cHU3RHu8x9wtQ==" saltValue="9CHkPvPk2AoBsf/gNFJJCQ==" spinCount="100000" sheet="1" objects="1" scenarios="1"/>
  <mergeCells count="1046">
    <mergeCell ref="CV76:CW76"/>
    <mergeCell ref="BG73:BP73"/>
    <mergeCell ref="BK60:BK63"/>
    <mergeCell ref="BL60:BL63"/>
    <mergeCell ref="BM60:BM63"/>
    <mergeCell ref="BN60:BN63"/>
    <mergeCell ref="BG69:BP69"/>
    <mergeCell ref="BG67:BP67"/>
    <mergeCell ref="BZ76:CA76"/>
    <mergeCell ref="A76:B76"/>
    <mergeCell ref="K76:M76"/>
    <mergeCell ref="W76:X76"/>
    <mergeCell ref="AH76:AI76"/>
    <mergeCell ref="AS76:AT76"/>
    <mergeCell ref="CY65:DH65"/>
    <mergeCell ref="CY67:DH67"/>
    <mergeCell ref="DG76:DH76"/>
    <mergeCell ref="AV67:BE67"/>
    <mergeCell ref="AK69:AT69"/>
    <mergeCell ref="CY73:DH73"/>
    <mergeCell ref="E60:E63"/>
    <mergeCell ref="F60:F63"/>
    <mergeCell ref="O65:X65"/>
    <mergeCell ref="CT60:CT63"/>
    <mergeCell ref="CI60:CI63"/>
    <mergeCell ref="DD60:DD63"/>
    <mergeCell ref="DF60:DF63"/>
    <mergeCell ref="AZ60:AZ63"/>
    <mergeCell ref="BA60:BA63"/>
    <mergeCell ref="AB60:AB63"/>
    <mergeCell ref="DC60:DC63"/>
    <mergeCell ref="DB60:DB63"/>
    <mergeCell ref="AE60:AE63"/>
    <mergeCell ref="BR69:CA69"/>
    <mergeCell ref="CC60:CC63"/>
    <mergeCell ref="R60:R63"/>
    <mergeCell ref="S56:S57"/>
    <mergeCell ref="AN56:AN57"/>
    <mergeCell ref="Z69:AI69"/>
    <mergeCell ref="Z67:AI67"/>
    <mergeCell ref="AF60:AF63"/>
    <mergeCell ref="Z65:AI65"/>
    <mergeCell ref="U56:U57"/>
    <mergeCell ref="T56:T57"/>
    <mergeCell ref="AW60:AW63"/>
    <mergeCell ref="CN65:CW65"/>
    <mergeCell ref="V56:V57"/>
    <mergeCell ref="AD56:AD57"/>
    <mergeCell ref="AK65:AT65"/>
    <mergeCell ref="AQ60:AQ63"/>
    <mergeCell ref="AK60:AK63"/>
    <mergeCell ref="AL60:AL63"/>
    <mergeCell ref="AL56:AL57"/>
    <mergeCell ref="AO56:AO57"/>
    <mergeCell ref="AP56:AP57"/>
    <mergeCell ref="CY69:DH69"/>
    <mergeCell ref="CY60:CY63"/>
    <mergeCell ref="CN67:CW67"/>
    <mergeCell ref="CN60:CN63"/>
    <mergeCell ref="DA60:DA63"/>
    <mergeCell ref="CZ60:CZ63"/>
    <mergeCell ref="DE60:DE63"/>
    <mergeCell ref="CP60:CP63"/>
    <mergeCell ref="CS60:CS63"/>
    <mergeCell ref="Q56:Q57"/>
    <mergeCell ref="O73:X73"/>
    <mergeCell ref="Z60:Z63"/>
    <mergeCell ref="AC60:AC63"/>
    <mergeCell ref="Z73:AI73"/>
    <mergeCell ref="O69:X69"/>
    <mergeCell ref="O60:O63"/>
    <mergeCell ref="O67:X67"/>
    <mergeCell ref="AE56:AE57"/>
    <mergeCell ref="AM56:AM57"/>
    <mergeCell ref="AG56:AG57"/>
    <mergeCell ref="O56:O57"/>
    <mergeCell ref="Q60:Q63"/>
    <mergeCell ref="U60:U63"/>
    <mergeCell ref="AA60:AA63"/>
    <mergeCell ref="R56:R57"/>
    <mergeCell ref="P56:P57"/>
    <mergeCell ref="P60:P63"/>
    <mergeCell ref="V60:V63"/>
    <mergeCell ref="S60:S63"/>
    <mergeCell ref="T60:T63"/>
    <mergeCell ref="AG60:AG63"/>
    <mergeCell ref="AD60:AD63"/>
    <mergeCell ref="AK73:AT73"/>
    <mergeCell ref="CO56:CO57"/>
    <mergeCell ref="CQ60:CQ63"/>
    <mergeCell ref="BC60:BC63"/>
    <mergeCell ref="BG60:BG63"/>
    <mergeCell ref="CH56:CH57"/>
    <mergeCell ref="CF60:CF63"/>
    <mergeCell ref="BY60:BY63"/>
    <mergeCell ref="CC69:CL69"/>
    <mergeCell ref="CE56:CE57"/>
    <mergeCell ref="AR60:AR63"/>
    <mergeCell ref="AM60:AM63"/>
    <mergeCell ref="AO60:AO63"/>
    <mergeCell ref="AN60:AN63"/>
    <mergeCell ref="AP60:AP63"/>
    <mergeCell ref="AV69:BE69"/>
    <mergeCell ref="BR65:CA65"/>
    <mergeCell ref="BT60:BT63"/>
    <mergeCell ref="BU60:BU63"/>
    <mergeCell ref="AY60:AY63"/>
    <mergeCell ref="BR67:CA67"/>
    <mergeCell ref="BV60:BV63"/>
    <mergeCell ref="CC67:CL67"/>
    <mergeCell ref="BS60:BS63"/>
    <mergeCell ref="CF56:CF57"/>
    <mergeCell ref="CJ56:CJ57"/>
    <mergeCell ref="CJ60:CJ63"/>
    <mergeCell ref="CE60:CE63"/>
    <mergeCell ref="CG60:CG63"/>
    <mergeCell ref="CH60:CH63"/>
    <mergeCell ref="CO60:CO63"/>
    <mergeCell ref="BS56:BS57"/>
    <mergeCell ref="BS53:BS55"/>
    <mergeCell ref="BI53:BI55"/>
    <mergeCell ref="BN53:BN55"/>
    <mergeCell ref="CD53:CD55"/>
    <mergeCell ref="AV65:BE65"/>
    <mergeCell ref="BB60:BB63"/>
    <mergeCell ref="AX60:AX63"/>
    <mergeCell ref="CC65:CL65"/>
    <mergeCell ref="CI56:CI57"/>
    <mergeCell ref="CD60:CD63"/>
    <mergeCell ref="BR60:BR63"/>
    <mergeCell ref="BH60:BH63"/>
    <mergeCell ref="AV60:AV63"/>
    <mergeCell ref="CC53:CC55"/>
    <mergeCell ref="DD56:DD57"/>
    <mergeCell ref="DB56:DB57"/>
    <mergeCell ref="CP53:CP55"/>
    <mergeCell ref="BC56:BC57"/>
    <mergeCell ref="BJ56:BJ57"/>
    <mergeCell ref="BK56:BK57"/>
    <mergeCell ref="CR60:CR63"/>
    <mergeCell ref="CU60:CU63"/>
    <mergeCell ref="CJ42:CJ43"/>
    <mergeCell ref="CC56:CC57"/>
    <mergeCell ref="CN56:CN57"/>
    <mergeCell ref="CN44:CW44"/>
    <mergeCell ref="CR56:CR57"/>
    <mergeCell ref="CQ56:CQ57"/>
    <mergeCell ref="CE53:CE55"/>
    <mergeCell ref="CY39:CY40"/>
    <mergeCell ref="CN42:CN43"/>
    <mergeCell ref="CQ39:CQ40"/>
    <mergeCell ref="CJ53:CJ55"/>
    <mergeCell ref="CI53:CI55"/>
    <mergeCell ref="BD76:BE76"/>
    <mergeCell ref="BO76:BP76"/>
    <mergeCell ref="CC73:CL73"/>
    <mergeCell ref="BX56:BX57"/>
    <mergeCell ref="BY56:BY57"/>
    <mergeCell ref="BW60:BW63"/>
    <mergeCell ref="BG65:BP65"/>
    <mergeCell ref="BJ60:BJ63"/>
    <mergeCell ref="BI60:BI63"/>
    <mergeCell ref="BX60:BX63"/>
    <mergeCell ref="CK76:CL76"/>
    <mergeCell ref="BW56:BW57"/>
    <mergeCell ref="BY53:BY55"/>
    <mergeCell ref="BG53:BG55"/>
    <mergeCell ref="BT56:BT57"/>
    <mergeCell ref="BN56:BN57"/>
    <mergeCell ref="CR53:CR55"/>
    <mergeCell ref="CS56:CS57"/>
    <mergeCell ref="CP56:CP57"/>
    <mergeCell ref="CF53:CF55"/>
    <mergeCell ref="A73:M73"/>
    <mergeCell ref="CY56:CY57"/>
    <mergeCell ref="CZ56:CZ57"/>
    <mergeCell ref="CN69:CW69"/>
    <mergeCell ref="CN73:CW73"/>
    <mergeCell ref="BR73:CA73"/>
    <mergeCell ref="AV73:BE73"/>
    <mergeCell ref="CD56:CD57"/>
    <mergeCell ref="Z56:Z57"/>
    <mergeCell ref="AA56:AA57"/>
    <mergeCell ref="CG56:CG57"/>
    <mergeCell ref="A69:M69"/>
    <mergeCell ref="H56:H57"/>
    <mergeCell ref="C60:C63"/>
    <mergeCell ref="A60:A63"/>
    <mergeCell ref="F56:F57"/>
    <mergeCell ref="A67:M67"/>
    <mergeCell ref="A65:M65"/>
    <mergeCell ref="D60:D63"/>
    <mergeCell ref="BR56:BR57"/>
    <mergeCell ref="BV56:BV57"/>
    <mergeCell ref="BU56:BU57"/>
    <mergeCell ref="AY56:AY57"/>
    <mergeCell ref="BA56:BA57"/>
    <mergeCell ref="BI56:BI57"/>
    <mergeCell ref="BB56:BB57"/>
    <mergeCell ref="AZ56:AZ57"/>
    <mergeCell ref="AW56:AW57"/>
    <mergeCell ref="AX56:AX57"/>
    <mergeCell ref="AV56:AV57"/>
    <mergeCell ref="BG56:BG57"/>
    <mergeCell ref="AK67:AT67"/>
    <mergeCell ref="DF56:DF57"/>
    <mergeCell ref="DE56:DE57"/>
    <mergeCell ref="CU56:CU57"/>
    <mergeCell ref="CT56:CT57"/>
    <mergeCell ref="DC56:DC57"/>
    <mergeCell ref="CY42:CY43"/>
    <mergeCell ref="DA42:DA43"/>
    <mergeCell ref="CZ42:CZ43"/>
    <mergeCell ref="DA53:DA55"/>
    <mergeCell ref="CY49:DH49"/>
    <mergeCell ref="DB42:DB43"/>
    <mergeCell ref="DF42:DF43"/>
    <mergeCell ref="CY44:DH44"/>
    <mergeCell ref="DE42:DE43"/>
    <mergeCell ref="DC42:DC43"/>
    <mergeCell ref="CU42:CU43"/>
    <mergeCell ref="CR42:CR43"/>
    <mergeCell ref="CN49:CW49"/>
    <mergeCell ref="CZ53:CZ55"/>
    <mergeCell ref="DA56:DA57"/>
    <mergeCell ref="CU53:CU55"/>
    <mergeCell ref="CT53:CT55"/>
    <mergeCell ref="CN53:CN55"/>
    <mergeCell ref="CS53:CS55"/>
    <mergeCell ref="CO53:CO55"/>
    <mergeCell ref="CQ53:CQ55"/>
    <mergeCell ref="DE35:DE36"/>
    <mergeCell ref="DD35:DD36"/>
    <mergeCell ref="DD33:DD34"/>
    <mergeCell ref="DC35:DC36"/>
    <mergeCell ref="DB33:DB34"/>
    <mergeCell ref="CY37:CY38"/>
    <mergeCell ref="DD37:DD38"/>
    <mergeCell ref="DF37:DF38"/>
    <mergeCell ref="DE37:DE38"/>
    <mergeCell ref="DC37:DC38"/>
    <mergeCell ref="DB37:DB38"/>
    <mergeCell ref="DD42:DD43"/>
    <mergeCell ref="DC39:DC40"/>
    <mergeCell ref="DD53:DD55"/>
    <mergeCell ref="DB53:DB55"/>
    <mergeCell ref="DC53:DC55"/>
    <mergeCell ref="DD39:DD40"/>
    <mergeCell ref="DB39:DB40"/>
    <mergeCell ref="CY47:DH47"/>
    <mergeCell ref="CY53:CY55"/>
    <mergeCell ref="DF53:DF55"/>
    <mergeCell ref="DE53:DE55"/>
    <mergeCell ref="CU37:CU38"/>
    <mergeCell ref="CR37:CR38"/>
    <mergeCell ref="CT42:CT43"/>
    <mergeCell ref="DG6:DH6"/>
    <mergeCell ref="CY7:DH7"/>
    <mergeCell ref="CY9:DH9"/>
    <mergeCell ref="CY15:DH15"/>
    <mergeCell ref="CN39:CN40"/>
    <mergeCell ref="CN37:CN38"/>
    <mergeCell ref="CO37:CO38"/>
    <mergeCell ref="DF39:DF40"/>
    <mergeCell ref="CZ39:CZ40"/>
    <mergeCell ref="DE39:DE40"/>
    <mergeCell ref="DE26:DE27"/>
    <mergeCell ref="DB26:DB27"/>
    <mergeCell ref="DC26:DC27"/>
    <mergeCell ref="DF26:DF27"/>
    <mergeCell ref="DD31:DD32"/>
    <mergeCell ref="CY31:CY32"/>
    <mergeCell ref="DF31:DF32"/>
    <mergeCell ref="CP42:CP43"/>
    <mergeCell ref="CS39:CS40"/>
    <mergeCell ref="CP39:CP40"/>
    <mergeCell ref="CQ42:CQ43"/>
    <mergeCell ref="CT37:CT38"/>
    <mergeCell ref="CS35:CS36"/>
    <mergeCell ref="CT35:CT36"/>
    <mergeCell ref="CO39:CO40"/>
    <mergeCell ref="CN31:CN32"/>
    <mergeCell ref="DF35:DF36"/>
    <mergeCell ref="DE33:DE34"/>
    <mergeCell ref="DB35:DB36"/>
    <mergeCell ref="DH4:DH5"/>
    <mergeCell ref="DC31:DC32"/>
    <mergeCell ref="DF33:DF34"/>
    <mergeCell ref="CQ26:CQ27"/>
    <mergeCell ref="CR26:CR27"/>
    <mergeCell ref="CQ33:CQ34"/>
    <mergeCell ref="CZ33:CZ34"/>
    <mergeCell ref="CY25:DH25"/>
    <mergeCell ref="CY26:CY27"/>
    <mergeCell ref="CY29:DH29"/>
    <mergeCell ref="DA4:DE4"/>
    <mergeCell ref="CO26:CO27"/>
    <mergeCell ref="DF4:DF5"/>
    <mergeCell ref="CS31:CS32"/>
    <mergeCell ref="CS26:CS27"/>
    <mergeCell ref="DA31:DA32"/>
    <mergeCell ref="CZ31:CZ32"/>
    <mergeCell ref="DE31:DE32"/>
    <mergeCell ref="CY4:CY5"/>
    <mergeCell ref="CZ26:CZ27"/>
    <mergeCell ref="CO31:CO32"/>
    <mergeCell ref="CU26:CU27"/>
    <mergeCell ref="CU31:CU32"/>
    <mergeCell ref="CZ2:DH2"/>
    <mergeCell ref="CZ3:DH3"/>
    <mergeCell ref="DD26:DD27"/>
    <mergeCell ref="DA26:DA27"/>
    <mergeCell ref="DG4:DG5"/>
    <mergeCell ref="CZ4:CZ5"/>
    <mergeCell ref="DA39:DA40"/>
    <mergeCell ref="DC33:DC34"/>
    <mergeCell ref="DB31:DB32"/>
    <mergeCell ref="CY33:CY34"/>
    <mergeCell ref="DA35:DA36"/>
    <mergeCell ref="CY35:CY36"/>
    <mergeCell ref="DA37:DA38"/>
    <mergeCell ref="CZ35:CZ36"/>
    <mergeCell ref="CZ37:CZ38"/>
    <mergeCell ref="DA33:DA34"/>
    <mergeCell ref="CN47:CW47"/>
    <mergeCell ref="CQ35:CQ36"/>
    <mergeCell ref="CS37:CS38"/>
    <mergeCell ref="CQ37:CQ38"/>
    <mergeCell ref="CS42:CS43"/>
    <mergeCell ref="CT39:CT40"/>
    <mergeCell ref="CR39:CR40"/>
    <mergeCell ref="CU39:CU40"/>
    <mergeCell ref="CO35:CO36"/>
    <mergeCell ref="CO2:CW2"/>
    <mergeCell ref="CO3:CW3"/>
    <mergeCell ref="CV4:CV5"/>
    <mergeCell ref="CW4:CW5"/>
    <mergeCell ref="CU4:CU5"/>
    <mergeCell ref="CO42:CO43"/>
    <mergeCell ref="CP35:CP36"/>
    <mergeCell ref="CN4:CN5"/>
    <mergeCell ref="CO4:CO5"/>
    <mergeCell ref="CP4:CT4"/>
    <mergeCell ref="CN25:CW25"/>
    <mergeCell ref="CN15:CW15"/>
    <mergeCell ref="CV6:CW6"/>
    <mergeCell ref="CN9:CW9"/>
    <mergeCell ref="CN7:CW7"/>
    <mergeCell ref="CU35:CU36"/>
    <mergeCell ref="CR31:CR32"/>
    <mergeCell ref="CT31:CT32"/>
    <mergeCell ref="CS33:CS34"/>
    <mergeCell ref="CU33:CU34"/>
    <mergeCell ref="CR33:CR34"/>
    <mergeCell ref="CN35:CN36"/>
    <mergeCell ref="CH37:CH38"/>
    <mergeCell ref="CP37:CP38"/>
    <mergeCell ref="CR35:CR36"/>
    <mergeCell ref="CQ31:CQ32"/>
    <mergeCell ref="CJ35:CJ36"/>
    <mergeCell ref="CJ33:CJ34"/>
    <mergeCell ref="CC29:CL29"/>
    <mergeCell ref="CN26:CN27"/>
    <mergeCell ref="CT26:CT27"/>
    <mergeCell ref="CG37:CG38"/>
    <mergeCell ref="CT33:CT34"/>
    <mergeCell ref="CP33:CP34"/>
    <mergeCell ref="CN33:CN34"/>
    <mergeCell ref="CO33:CO34"/>
    <mergeCell ref="CN29:CW29"/>
    <mergeCell ref="CP26:CP27"/>
    <mergeCell ref="CP31:CP32"/>
    <mergeCell ref="CC4:CC5"/>
    <mergeCell ref="CD4:CD5"/>
    <mergeCell ref="CF33:CF34"/>
    <mergeCell ref="CE33:CE34"/>
    <mergeCell ref="CD33:CD34"/>
    <mergeCell ref="CC31:CC32"/>
    <mergeCell ref="CC33:CC34"/>
    <mergeCell ref="CC9:CL9"/>
    <mergeCell ref="CC26:CC27"/>
    <mergeCell ref="CC7:CL7"/>
    <mergeCell ref="CD35:CD36"/>
    <mergeCell ref="BY35:BY36"/>
    <mergeCell ref="BX37:BX38"/>
    <mergeCell ref="BY37:BY38"/>
    <mergeCell ref="CC37:CC38"/>
    <mergeCell ref="CD39:CD40"/>
    <mergeCell ref="BY39:BY40"/>
    <mergeCell ref="BX35:BX36"/>
    <mergeCell ref="CF37:CF38"/>
    <mergeCell ref="CE37:CE38"/>
    <mergeCell ref="CD37:CD38"/>
    <mergeCell ref="CF26:CF27"/>
    <mergeCell ref="CJ26:CJ27"/>
    <mergeCell ref="BY4:BY5"/>
    <mergeCell ref="BZ4:BZ5"/>
    <mergeCell ref="CJ39:CJ40"/>
    <mergeCell ref="BW39:BW40"/>
    <mergeCell ref="BX39:BX40"/>
    <mergeCell ref="CJ37:CJ38"/>
    <mergeCell ref="CG53:CG55"/>
    <mergeCell ref="CH53:CH55"/>
    <mergeCell ref="BR53:BR55"/>
    <mergeCell ref="CC15:CL15"/>
    <mergeCell ref="CH42:CH43"/>
    <mergeCell ref="CI37:CI38"/>
    <mergeCell ref="CH39:CH40"/>
    <mergeCell ref="CI39:CI40"/>
    <mergeCell ref="CI42:CI43"/>
    <mergeCell ref="CI35:CI36"/>
    <mergeCell ref="BR29:CA29"/>
    <mergeCell ref="BR49:CA49"/>
    <mergeCell ref="CG35:CG36"/>
    <mergeCell ref="BY33:BY34"/>
    <mergeCell ref="CG33:CG34"/>
    <mergeCell ref="CH33:CH34"/>
    <mergeCell ref="CF35:CF36"/>
    <mergeCell ref="BW53:BW55"/>
    <mergeCell ref="CC49:CL49"/>
    <mergeCell ref="BW42:BW43"/>
    <mergeCell ref="CC44:CL44"/>
    <mergeCell ref="BR44:CA44"/>
    <mergeCell ref="CE42:CE43"/>
    <mergeCell ref="CF42:CF43"/>
    <mergeCell ref="CE39:CE40"/>
    <mergeCell ref="CG39:CG40"/>
    <mergeCell ref="BR42:BR43"/>
    <mergeCell ref="BS42:BS43"/>
    <mergeCell ref="CC42:CC43"/>
    <mergeCell ref="BV35:BV36"/>
    <mergeCell ref="CC47:CL47"/>
    <mergeCell ref="BU53:BU55"/>
    <mergeCell ref="BU37:BU38"/>
    <mergeCell ref="BX53:BX55"/>
    <mergeCell ref="BU42:BU43"/>
    <mergeCell ref="CC39:CC40"/>
    <mergeCell ref="BV53:BV55"/>
    <mergeCell ref="CE35:CE36"/>
    <mergeCell ref="CC35:CC36"/>
    <mergeCell ref="CC25:CL25"/>
    <mergeCell ref="CE26:CE27"/>
    <mergeCell ref="CH26:CH27"/>
    <mergeCell ref="CI26:CI27"/>
    <mergeCell ref="CG26:CG27"/>
    <mergeCell ref="CD26:CD27"/>
    <mergeCell ref="BW31:BW32"/>
    <mergeCell ref="BY42:BY43"/>
    <mergeCell ref="BY31:BY32"/>
    <mergeCell ref="BX33:BX34"/>
    <mergeCell ref="BX42:BX43"/>
    <mergeCell ref="BX31:BX32"/>
    <mergeCell ref="CE31:CE32"/>
    <mergeCell ref="CD42:CD43"/>
    <mergeCell ref="CH35:CH36"/>
    <mergeCell ref="CJ31:CJ32"/>
    <mergeCell ref="CF31:CF32"/>
    <mergeCell ref="CI31:CI32"/>
    <mergeCell ref="CG31:CG32"/>
    <mergeCell ref="CI33:CI34"/>
    <mergeCell ref="CF39:CF40"/>
    <mergeCell ref="CG42:CG43"/>
    <mergeCell ref="BS37:BS38"/>
    <mergeCell ref="CD2:CL2"/>
    <mergeCell ref="CD3:CL3"/>
    <mergeCell ref="CK4:CK5"/>
    <mergeCell ref="CL4:CL5"/>
    <mergeCell ref="CJ4:CJ5"/>
    <mergeCell ref="CE4:CI4"/>
    <mergeCell ref="CD31:CD32"/>
    <mergeCell ref="CH31:CH32"/>
    <mergeCell ref="BW33:BW34"/>
    <mergeCell ref="BS31:BS32"/>
    <mergeCell ref="CK6:CL6"/>
    <mergeCell ref="BT53:BT55"/>
    <mergeCell ref="BW37:BW38"/>
    <mergeCell ref="BS39:BS40"/>
    <mergeCell ref="BV39:BV40"/>
    <mergeCell ref="BR47:CA47"/>
    <mergeCell ref="BU39:BU40"/>
    <mergeCell ref="BT42:BT43"/>
    <mergeCell ref="BV42:BV43"/>
    <mergeCell ref="BV37:BV38"/>
    <mergeCell ref="BS35:BS36"/>
    <mergeCell ref="BW35:BW36"/>
    <mergeCell ref="BU31:BU32"/>
    <mergeCell ref="BT35:BT36"/>
    <mergeCell ref="BU33:BU34"/>
    <mergeCell ref="BV31:BV32"/>
    <mergeCell ref="BU35:BU36"/>
    <mergeCell ref="BV33:BV34"/>
    <mergeCell ref="BR33:BR34"/>
    <mergeCell ref="BT31:BT32"/>
    <mergeCell ref="BT33:BT34"/>
    <mergeCell ref="BM33:BM34"/>
    <mergeCell ref="BJ33:BJ34"/>
    <mergeCell ref="BL39:BL40"/>
    <mergeCell ref="BM37:BM38"/>
    <mergeCell ref="BK37:BK38"/>
    <mergeCell ref="BK39:BK40"/>
    <mergeCell ref="BM35:BM36"/>
    <mergeCell ref="BN4:BN5"/>
    <mergeCell ref="BR35:BR36"/>
    <mergeCell ref="BH31:BH32"/>
    <mergeCell ref="BI31:BI32"/>
    <mergeCell ref="BM31:BM32"/>
    <mergeCell ref="BJ31:BJ32"/>
    <mergeCell ref="BK31:BK32"/>
    <mergeCell ref="BL31:BL32"/>
    <mergeCell ref="BN31:BN32"/>
    <mergeCell ref="BN33:BN34"/>
    <mergeCell ref="BR4:BR5"/>
    <mergeCell ref="BS2:CA2"/>
    <mergeCell ref="BS3:CA3"/>
    <mergeCell ref="CA4:CA5"/>
    <mergeCell ref="BR15:CA15"/>
    <mergeCell ref="BR25:CA25"/>
    <mergeCell ref="BZ6:CA6"/>
    <mergeCell ref="BY26:BY27"/>
    <mergeCell ref="BT26:BT27"/>
    <mergeCell ref="BW26:BW27"/>
    <mergeCell ref="BU26:BU27"/>
    <mergeCell ref="BT4:BX4"/>
    <mergeCell ref="BR26:BR27"/>
    <mergeCell ref="BX26:BX27"/>
    <mergeCell ref="BS4:BS5"/>
    <mergeCell ref="BI26:BI27"/>
    <mergeCell ref="BR7:CA7"/>
    <mergeCell ref="BR9:CA9"/>
    <mergeCell ref="BS26:BS27"/>
    <mergeCell ref="BV26:BV27"/>
    <mergeCell ref="BO6:BP6"/>
    <mergeCell ref="BH2:BP2"/>
    <mergeCell ref="BN26:BN27"/>
    <mergeCell ref="BG7:BP7"/>
    <mergeCell ref="BH3:BP3"/>
    <mergeCell ref="BO4:BO5"/>
    <mergeCell ref="BP4:BP5"/>
    <mergeCell ref="BG4:BG5"/>
    <mergeCell ref="BH4:BH5"/>
    <mergeCell ref="BI4:BM4"/>
    <mergeCell ref="BK26:BK27"/>
    <mergeCell ref="BG9:BP9"/>
    <mergeCell ref="BS33:BS34"/>
    <mergeCell ref="BT37:BT38"/>
    <mergeCell ref="BT39:BT40"/>
    <mergeCell ref="BL56:BL57"/>
    <mergeCell ref="BH56:BH57"/>
    <mergeCell ref="BJ26:BJ27"/>
    <mergeCell ref="BG25:BP25"/>
    <mergeCell ref="BG26:BG27"/>
    <mergeCell ref="BH26:BH27"/>
    <mergeCell ref="BN35:BN36"/>
    <mergeCell ref="BN37:BN38"/>
    <mergeCell ref="BN39:BN40"/>
    <mergeCell ref="BM39:BM40"/>
    <mergeCell ref="BG15:BP15"/>
    <mergeCell ref="BL26:BL27"/>
    <mergeCell ref="BM26:BM27"/>
    <mergeCell ref="BG31:BG32"/>
    <mergeCell ref="BG29:BP29"/>
    <mergeCell ref="BG33:BG34"/>
    <mergeCell ref="BH33:BH34"/>
    <mergeCell ref="BI33:BI34"/>
    <mergeCell ref="BI35:BI36"/>
    <mergeCell ref="BJ35:BJ36"/>
    <mergeCell ref="BH35:BH36"/>
    <mergeCell ref="BG35:BG36"/>
    <mergeCell ref="BG37:BG38"/>
    <mergeCell ref="BM56:BM57"/>
    <mergeCell ref="BR37:BR38"/>
    <mergeCell ref="BL37:BL38"/>
    <mergeCell ref="BR31:BR32"/>
    <mergeCell ref="BR39:BR40"/>
    <mergeCell ref="BK33:BK34"/>
    <mergeCell ref="AZ39:AZ40"/>
    <mergeCell ref="BA39:BA40"/>
    <mergeCell ref="BC39:BC40"/>
    <mergeCell ref="BB39:BB40"/>
    <mergeCell ref="BL33:BL34"/>
    <mergeCell ref="BI39:BI40"/>
    <mergeCell ref="BJ39:BJ40"/>
    <mergeCell ref="BL35:BL36"/>
    <mergeCell ref="BK35:BK36"/>
    <mergeCell ref="BK42:BK43"/>
    <mergeCell ref="BI37:BI38"/>
    <mergeCell ref="BJ37:BJ38"/>
    <mergeCell ref="BH39:BH40"/>
    <mergeCell ref="BG42:BG43"/>
    <mergeCell ref="BH37:BH38"/>
    <mergeCell ref="BG39:BG40"/>
    <mergeCell ref="BH42:BH43"/>
    <mergeCell ref="BL42:BL43"/>
    <mergeCell ref="BI42:BI43"/>
    <mergeCell ref="BJ42:BJ43"/>
    <mergeCell ref="BC35:BC36"/>
    <mergeCell ref="AY42:AY43"/>
    <mergeCell ref="AZ42:AZ43"/>
    <mergeCell ref="AV42:AV43"/>
    <mergeCell ref="AW42:AW43"/>
    <mergeCell ref="AX42:AX43"/>
    <mergeCell ref="BB42:BB43"/>
    <mergeCell ref="AV44:BE44"/>
    <mergeCell ref="AV47:BE47"/>
    <mergeCell ref="BL53:BL55"/>
    <mergeCell ref="BJ53:BJ55"/>
    <mergeCell ref="BG49:BP49"/>
    <mergeCell ref="BM53:BM55"/>
    <mergeCell ref="BG44:BP44"/>
    <mergeCell ref="BG47:BP47"/>
    <mergeCell ref="BK53:BK55"/>
    <mergeCell ref="BH53:BH55"/>
    <mergeCell ref="AZ53:AZ55"/>
    <mergeCell ref="BA42:BA43"/>
    <mergeCell ref="AV49:BE49"/>
    <mergeCell ref="AW53:AW55"/>
    <mergeCell ref="AV53:AV55"/>
    <mergeCell ref="BC42:BC43"/>
    <mergeCell ref="BM42:BM43"/>
    <mergeCell ref="AY53:AY55"/>
    <mergeCell ref="BA53:BA55"/>
    <mergeCell ref="BB53:BB55"/>
    <mergeCell ref="AX53:AX55"/>
    <mergeCell ref="BN42:BN43"/>
    <mergeCell ref="BC53:BC55"/>
    <mergeCell ref="BD6:BE6"/>
    <mergeCell ref="AV7:BE7"/>
    <mergeCell ref="AV9:BE9"/>
    <mergeCell ref="AV15:BE15"/>
    <mergeCell ref="AZ26:AZ27"/>
    <mergeCell ref="BC33:BC34"/>
    <mergeCell ref="BB26:BB27"/>
    <mergeCell ref="AZ33:AZ34"/>
    <mergeCell ref="BC37:BC38"/>
    <mergeCell ref="BC31:BC32"/>
    <mergeCell ref="AV25:BE25"/>
    <mergeCell ref="AW26:AW27"/>
    <mergeCell ref="AX26:AX27"/>
    <mergeCell ref="AV26:AV27"/>
    <mergeCell ref="AV29:BE29"/>
    <mergeCell ref="BB31:BB32"/>
    <mergeCell ref="BC26:BC27"/>
    <mergeCell ref="AV37:AV38"/>
    <mergeCell ref="BB35:BB36"/>
    <mergeCell ref="AZ37:AZ38"/>
    <mergeCell ref="BA37:BA38"/>
    <mergeCell ref="AZ35:AZ36"/>
    <mergeCell ref="AY37:AY38"/>
    <mergeCell ref="BB33:BB34"/>
    <mergeCell ref="AY35:AY36"/>
    <mergeCell ref="BA35:BA36"/>
    <mergeCell ref="BB37:BB38"/>
    <mergeCell ref="BA26:BA27"/>
    <mergeCell ref="AW31:AW32"/>
    <mergeCell ref="BA33:BA34"/>
    <mergeCell ref="AV39:AV40"/>
    <mergeCell ref="AW39:AW40"/>
    <mergeCell ref="AX39:AX40"/>
    <mergeCell ref="AY39:AY40"/>
    <mergeCell ref="AW37:AW38"/>
    <mergeCell ref="AW35:AW36"/>
    <mergeCell ref="AX37:AX38"/>
    <mergeCell ref="C33:C34"/>
    <mergeCell ref="A33:A34"/>
    <mergeCell ref="B33:B34"/>
    <mergeCell ref="D33:D34"/>
    <mergeCell ref="E33:E34"/>
    <mergeCell ref="H33:H34"/>
    <mergeCell ref="G33:G34"/>
    <mergeCell ref="O29:X29"/>
    <mergeCell ref="AV35:AV36"/>
    <mergeCell ref="AR33:AR34"/>
    <mergeCell ref="AR35:AR36"/>
    <mergeCell ref="AV33:AV34"/>
    <mergeCell ref="AP33:AP34"/>
    <mergeCell ref="AQ33:AQ34"/>
    <mergeCell ref="O33:O34"/>
    <mergeCell ref="AD35:AD36"/>
    <mergeCell ref="R31:R32"/>
    <mergeCell ref="F35:F36"/>
    <mergeCell ref="G35:G36"/>
    <mergeCell ref="T33:T34"/>
    <mergeCell ref="AG35:AG36"/>
    <mergeCell ref="T35:T36"/>
    <mergeCell ref="T31:T32"/>
    <mergeCell ref="AE33:AE34"/>
    <mergeCell ref="U31:U32"/>
    <mergeCell ref="Q35:Q36"/>
    <mergeCell ref="BA31:BA32"/>
    <mergeCell ref="AX35:AX36"/>
    <mergeCell ref="AW33:AW34"/>
    <mergeCell ref="AG31:AG32"/>
    <mergeCell ref="AB33:AB34"/>
    <mergeCell ref="R33:R34"/>
    <mergeCell ref="S35:S36"/>
    <mergeCell ref="O4:O5"/>
    <mergeCell ref="P4:P5"/>
    <mergeCell ref="G31:G32"/>
    <mergeCell ref="AY31:AY32"/>
    <mergeCell ref="H31:H32"/>
    <mergeCell ref="V31:V32"/>
    <mergeCell ref="AR31:AR32"/>
    <mergeCell ref="I31:I32"/>
    <mergeCell ref="J31:J32"/>
    <mergeCell ref="AX31:AX32"/>
    <mergeCell ref="AY33:AY34"/>
    <mergeCell ref="AK25:AT25"/>
    <mergeCell ref="AK26:AK27"/>
    <mergeCell ref="W4:W5"/>
    <mergeCell ref="U26:U27"/>
    <mergeCell ref="O7:X7"/>
    <mergeCell ref="O25:X25"/>
    <mergeCell ref="O26:O27"/>
    <mergeCell ref="P26:P27"/>
    <mergeCell ref="Q26:Q27"/>
    <mergeCell ref="AV4:AV5"/>
    <mergeCell ref="AW4:AW5"/>
    <mergeCell ref="AX4:BB4"/>
    <mergeCell ref="Z7:AI7"/>
    <mergeCell ref="AO33:AO34"/>
    <mergeCell ref="AV31:AV32"/>
    <mergeCell ref="AY26:AY27"/>
    <mergeCell ref="AZ31:AZ32"/>
    <mergeCell ref="AX33:AX34"/>
    <mergeCell ref="AW2:BE2"/>
    <mergeCell ref="AK15:AT15"/>
    <mergeCell ref="AL2:AT2"/>
    <mergeCell ref="AL3:AT3"/>
    <mergeCell ref="AS4:AS5"/>
    <mergeCell ref="AT4:AT5"/>
    <mergeCell ref="BE4:BE5"/>
    <mergeCell ref="BC4:BC5"/>
    <mergeCell ref="AW3:BE3"/>
    <mergeCell ref="BD4:BD5"/>
    <mergeCell ref="AA2:AI2"/>
    <mergeCell ref="AA3:AI3"/>
    <mergeCell ref="AB26:AB27"/>
    <mergeCell ref="AC26:AC27"/>
    <mergeCell ref="AD26:AD27"/>
    <mergeCell ref="AE26:AE27"/>
    <mergeCell ref="AF26:AF27"/>
    <mergeCell ref="AG26:AG27"/>
    <mergeCell ref="Z25:AI25"/>
    <mergeCell ref="Z26:Z27"/>
    <mergeCell ref="AI4:AI5"/>
    <mergeCell ref="Z15:AI15"/>
    <mergeCell ref="Z4:Z5"/>
    <mergeCell ref="AA4:AA5"/>
    <mergeCell ref="AB4:AF4"/>
    <mergeCell ref="AG4:AG5"/>
    <mergeCell ref="Z9:AI9"/>
    <mergeCell ref="AH4:AH5"/>
    <mergeCell ref="AH6:AI6"/>
    <mergeCell ref="A1:M1"/>
    <mergeCell ref="A26:A27"/>
    <mergeCell ref="J26:J27"/>
    <mergeCell ref="F26:F27"/>
    <mergeCell ref="G26:G27"/>
    <mergeCell ref="B26:B27"/>
    <mergeCell ref="A15:M15"/>
    <mergeCell ref="D4:D5"/>
    <mergeCell ref="A3:M3"/>
    <mergeCell ref="A4:A5"/>
    <mergeCell ref="V26:V27"/>
    <mergeCell ref="R26:R27"/>
    <mergeCell ref="D31:D32"/>
    <mergeCell ref="O9:X9"/>
    <mergeCell ref="V4:V5"/>
    <mergeCell ref="K6:M6"/>
    <mergeCell ref="A25:M25"/>
    <mergeCell ref="A9:M9"/>
    <mergeCell ref="W6:X6"/>
    <mergeCell ref="S26:S27"/>
    <mergeCell ref="D26:D27"/>
    <mergeCell ref="C26:C27"/>
    <mergeCell ref="A29:M29"/>
    <mergeCell ref="B31:B32"/>
    <mergeCell ref="S31:S32"/>
    <mergeCell ref="B4:B5"/>
    <mergeCell ref="C4:C5"/>
    <mergeCell ref="L4:L5"/>
    <mergeCell ref="O15:X15"/>
    <mergeCell ref="T26:T27"/>
    <mergeCell ref="P2:X2"/>
    <mergeCell ref="P3:X3"/>
    <mergeCell ref="Q4:U4"/>
    <mergeCell ref="X4:X5"/>
    <mergeCell ref="A2:M2"/>
    <mergeCell ref="E31:E32"/>
    <mergeCell ref="A6:B6"/>
    <mergeCell ref="F31:F32"/>
    <mergeCell ref="E4:I4"/>
    <mergeCell ref="A7:M7"/>
    <mergeCell ref="A37:A38"/>
    <mergeCell ref="C37:C38"/>
    <mergeCell ref="G37:G38"/>
    <mergeCell ref="B60:B63"/>
    <mergeCell ref="A56:A57"/>
    <mergeCell ref="B56:B57"/>
    <mergeCell ref="C56:C57"/>
    <mergeCell ref="G60:G63"/>
    <mergeCell ref="J60:J63"/>
    <mergeCell ref="J56:J57"/>
    <mergeCell ref="I60:I63"/>
    <mergeCell ref="A53:A55"/>
    <mergeCell ref="B53:B55"/>
    <mergeCell ref="F39:F40"/>
    <mergeCell ref="E39:E40"/>
    <mergeCell ref="A39:A40"/>
    <mergeCell ref="F42:F43"/>
    <mergeCell ref="F53:F55"/>
    <mergeCell ref="H60:H63"/>
    <mergeCell ref="G53:G55"/>
    <mergeCell ref="I56:I57"/>
    <mergeCell ref="C31:C32"/>
    <mergeCell ref="B39:B40"/>
    <mergeCell ref="F33:F34"/>
    <mergeCell ref="M4:M5"/>
    <mergeCell ref="K4:K5"/>
    <mergeCell ref="J4:J5"/>
    <mergeCell ref="B37:B38"/>
    <mergeCell ref="D35:D36"/>
    <mergeCell ref="B35:B36"/>
    <mergeCell ref="C35:C36"/>
    <mergeCell ref="D53:D55"/>
    <mergeCell ref="E42:E43"/>
    <mergeCell ref="D42:D43"/>
    <mergeCell ref="C53:C55"/>
    <mergeCell ref="A47:M47"/>
    <mergeCell ref="A35:A36"/>
    <mergeCell ref="J53:J55"/>
    <mergeCell ref="I53:I55"/>
    <mergeCell ref="I39:I40"/>
    <mergeCell ref="J42:J43"/>
    <mergeCell ref="C42:C43"/>
    <mergeCell ref="E26:E27"/>
    <mergeCell ref="H26:H27"/>
    <mergeCell ref="I26:I27"/>
    <mergeCell ref="S42:S43"/>
    <mergeCell ref="B42:B43"/>
    <mergeCell ref="H35:H36"/>
    <mergeCell ref="I35:I36"/>
    <mergeCell ref="A44:M44"/>
    <mergeCell ref="J35:J36"/>
    <mergeCell ref="D37:D38"/>
    <mergeCell ref="E37:E38"/>
    <mergeCell ref="E35:E36"/>
    <mergeCell ref="J39:J40"/>
    <mergeCell ref="E53:E55"/>
    <mergeCell ref="H37:H38"/>
    <mergeCell ref="P31:P32"/>
    <mergeCell ref="T42:T43"/>
    <mergeCell ref="A42:A43"/>
    <mergeCell ref="G42:G43"/>
    <mergeCell ref="H42:H43"/>
    <mergeCell ref="P42:P43"/>
    <mergeCell ref="Q42:Q43"/>
    <mergeCell ref="J37:J38"/>
    <mergeCell ref="F37:F38"/>
    <mergeCell ref="I33:I34"/>
    <mergeCell ref="J33:J34"/>
    <mergeCell ref="I37:I38"/>
    <mergeCell ref="S33:S34"/>
    <mergeCell ref="H53:H55"/>
    <mergeCell ref="C39:C40"/>
    <mergeCell ref="D39:D40"/>
    <mergeCell ref="H39:H40"/>
    <mergeCell ref="G39:G40"/>
    <mergeCell ref="A49:M49"/>
    <mergeCell ref="O31:O32"/>
    <mergeCell ref="V35:V36"/>
    <mergeCell ref="U35:U36"/>
    <mergeCell ref="T39:T40"/>
    <mergeCell ref="V37:V38"/>
    <mergeCell ref="A31:A32"/>
    <mergeCell ref="G56:G57"/>
    <mergeCell ref="U42:U43"/>
    <mergeCell ref="D56:D57"/>
    <mergeCell ref="E56:E57"/>
    <mergeCell ref="I42:I43"/>
    <mergeCell ref="R37:R38"/>
    <mergeCell ref="Q39:Q40"/>
    <mergeCell ref="P37:P38"/>
    <mergeCell ref="V39:V40"/>
    <mergeCell ref="U39:U40"/>
    <mergeCell ref="R39:R40"/>
    <mergeCell ref="P33:P34"/>
    <mergeCell ref="Q33:Q34"/>
    <mergeCell ref="Q31:Q32"/>
    <mergeCell ref="O35:O36"/>
    <mergeCell ref="P39:P40"/>
    <mergeCell ref="O37:O38"/>
    <mergeCell ref="O39:O40"/>
    <mergeCell ref="R53:R55"/>
    <mergeCell ref="R42:R43"/>
    <mergeCell ref="U33:U34"/>
    <mergeCell ref="Q37:Q38"/>
    <mergeCell ref="P35:P36"/>
    <mergeCell ref="S37:S38"/>
    <mergeCell ref="T37:T38"/>
    <mergeCell ref="U37:U38"/>
    <mergeCell ref="R35:R36"/>
    <mergeCell ref="V53:V55"/>
    <mergeCell ref="O53:O55"/>
    <mergeCell ref="O42:O43"/>
    <mergeCell ref="V33:V34"/>
    <mergeCell ref="P53:P55"/>
    <mergeCell ref="S53:S55"/>
    <mergeCell ref="T53:T55"/>
    <mergeCell ref="Q53:Q55"/>
    <mergeCell ref="O49:X49"/>
    <mergeCell ref="O47:X47"/>
    <mergeCell ref="AK7:AT7"/>
    <mergeCell ref="AK9:AT9"/>
    <mergeCell ref="AD31:AD32"/>
    <mergeCell ref="Z49:AI49"/>
    <mergeCell ref="S39:S40"/>
    <mergeCell ref="AC53:AC55"/>
    <mergeCell ref="AA53:AA55"/>
    <mergeCell ref="V42:V43"/>
    <mergeCell ref="O44:X44"/>
    <mergeCell ref="U53:U55"/>
    <mergeCell ref="AM35:AM36"/>
    <mergeCell ref="AB35:AB36"/>
    <mergeCell ref="AC33:AC34"/>
    <mergeCell ref="AA26:AA27"/>
    <mergeCell ref="Z33:Z34"/>
    <mergeCell ref="AG33:AG34"/>
    <mergeCell ref="AF33:AF34"/>
    <mergeCell ref="AL33:AL34"/>
    <mergeCell ref="AB37:AB38"/>
    <mergeCell ref="AM31:AM32"/>
    <mergeCell ref="AM33:AM34"/>
    <mergeCell ref="AL42:AL43"/>
    <mergeCell ref="AL4:AL5"/>
    <mergeCell ref="AK44:AT44"/>
    <mergeCell ref="AM4:AQ4"/>
    <mergeCell ref="AL31:AL32"/>
    <mergeCell ref="AO31:AO32"/>
    <mergeCell ref="AP31:AP32"/>
    <mergeCell ref="AE37:AE38"/>
    <mergeCell ref="AK35:AK36"/>
    <mergeCell ref="AG37:AG38"/>
    <mergeCell ref="Z29:AI29"/>
    <mergeCell ref="AQ31:AQ32"/>
    <mergeCell ref="AQ35:AQ36"/>
    <mergeCell ref="AK33:AK34"/>
    <mergeCell ref="AK31:AK32"/>
    <mergeCell ref="AN33:AN34"/>
    <mergeCell ref="AF31:AF32"/>
    <mergeCell ref="AL35:AL36"/>
    <mergeCell ref="AD37:AD38"/>
    <mergeCell ref="AE35:AE36"/>
    <mergeCell ref="AG39:AG40"/>
    <mergeCell ref="AB39:AB40"/>
    <mergeCell ref="AO35:AO36"/>
    <mergeCell ref="AM39:AM40"/>
    <mergeCell ref="AK37:AK38"/>
    <mergeCell ref="AN35:AN36"/>
    <mergeCell ref="AK39:AK40"/>
    <mergeCell ref="AD39:AD40"/>
    <mergeCell ref="AF39:AF40"/>
    <mergeCell ref="AF42:AF43"/>
    <mergeCell ref="Z44:AI44"/>
    <mergeCell ref="AR4:AR5"/>
    <mergeCell ref="AK4:AK5"/>
    <mergeCell ref="AD33:AD34"/>
    <mergeCell ref="AE42:AE43"/>
    <mergeCell ref="AC37:AC38"/>
    <mergeCell ref="AA31:AA32"/>
    <mergeCell ref="AC31:AC32"/>
    <mergeCell ref="AC39:AC40"/>
    <mergeCell ref="AC35:AC36"/>
    <mergeCell ref="AB31:AB32"/>
    <mergeCell ref="Z42:Z43"/>
    <mergeCell ref="AA33:AA34"/>
    <mergeCell ref="Z35:Z36"/>
    <mergeCell ref="Z37:Z38"/>
    <mergeCell ref="AA37:AA38"/>
    <mergeCell ref="AA39:AA40"/>
    <mergeCell ref="Z39:Z40"/>
    <mergeCell ref="AA42:AA43"/>
    <mergeCell ref="AA35:AA36"/>
    <mergeCell ref="AN26:AN27"/>
    <mergeCell ref="AO26:AO27"/>
    <mergeCell ref="AR26:AR27"/>
    <mergeCell ref="AP26:AP27"/>
    <mergeCell ref="AQ26:AQ27"/>
    <mergeCell ref="Z31:Z32"/>
    <mergeCell ref="AL26:AL27"/>
    <mergeCell ref="AM26:AM27"/>
    <mergeCell ref="AE31:AE32"/>
    <mergeCell ref="AR37:AR38"/>
    <mergeCell ref="AQ37:AQ38"/>
    <mergeCell ref="AN42:AN43"/>
    <mergeCell ref="AP35:AP36"/>
    <mergeCell ref="AR42:AR43"/>
    <mergeCell ref="AQ39:AQ40"/>
    <mergeCell ref="AR39:AR40"/>
    <mergeCell ref="AS6:AT6"/>
    <mergeCell ref="AK29:AT29"/>
    <mergeCell ref="AQ42:AQ43"/>
    <mergeCell ref="AN39:AN40"/>
    <mergeCell ref="AN31:AN32"/>
    <mergeCell ref="AP37:AP38"/>
    <mergeCell ref="AN37:AN38"/>
    <mergeCell ref="AO37:AO38"/>
    <mergeCell ref="AP39:AP40"/>
    <mergeCell ref="AM42:AM43"/>
    <mergeCell ref="AG42:AG43"/>
    <mergeCell ref="AK42:AK43"/>
    <mergeCell ref="AL37:AL38"/>
    <mergeCell ref="AL39:AL40"/>
    <mergeCell ref="AM37:AM38"/>
    <mergeCell ref="AF35:AF36"/>
    <mergeCell ref="Z53:Z55"/>
    <mergeCell ref="AQ56:AQ57"/>
    <mergeCell ref="AP42:AP43"/>
    <mergeCell ref="AK47:AT47"/>
    <mergeCell ref="AF56:AF57"/>
    <mergeCell ref="AK49:AT49"/>
    <mergeCell ref="AO53:AO55"/>
    <mergeCell ref="AL53:AL55"/>
    <mergeCell ref="AF37:AF38"/>
    <mergeCell ref="AE53:AE55"/>
    <mergeCell ref="AQ53:AQ55"/>
    <mergeCell ref="AN53:AN55"/>
    <mergeCell ref="AM53:AM55"/>
    <mergeCell ref="AP53:AP55"/>
    <mergeCell ref="AO39:AO40"/>
    <mergeCell ref="Z47:AI47"/>
    <mergeCell ref="AB42:AB43"/>
    <mergeCell ref="AO42:AO43"/>
    <mergeCell ref="AR53:AR55"/>
    <mergeCell ref="AD53:AD55"/>
    <mergeCell ref="AF53:AF55"/>
    <mergeCell ref="AG53:AG55"/>
    <mergeCell ref="AB56:AB57"/>
    <mergeCell ref="AC56:AC57"/>
    <mergeCell ref="AB53:AB55"/>
    <mergeCell ref="AK53:AK55"/>
    <mergeCell ref="AR56:AR57"/>
    <mergeCell ref="AK56:AK57"/>
    <mergeCell ref="AD42:AD43"/>
    <mergeCell ref="AC42:AC43"/>
    <mergeCell ref="AE39:AE40"/>
  </mergeCells>
  <phoneticPr fontId="6" type="noConversion"/>
  <pageMargins left="0.44" right="0.22" top="0.37" bottom="0.23" header="0.19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0"/>
  <sheetViews>
    <sheetView zoomScale="70" zoomScaleNormal="70" workbookViewId="0">
      <pane xSplit="4" ySplit="5" topLeftCell="E29" activePane="bottomRight" state="frozen"/>
      <selection pane="topRight" activeCell="E1" sqref="E1"/>
      <selection pane="bottomLeft" activeCell="A6" sqref="A6"/>
      <selection pane="bottomRight" activeCell="EP32" sqref="EP32"/>
    </sheetView>
  </sheetViews>
  <sheetFormatPr defaultRowHeight="15" x14ac:dyDescent="0.25"/>
  <cols>
    <col min="1" max="1" width="14.42578125" customWidth="1"/>
    <col min="2" max="2" width="10.42578125" style="6" customWidth="1"/>
    <col min="3" max="4" width="13" customWidth="1"/>
    <col min="5" max="6" width="10.5703125" customWidth="1"/>
    <col min="7" max="7" width="7.7109375" customWidth="1"/>
    <col min="8" max="10" width="10.5703125" customWidth="1"/>
    <col min="11" max="11" width="11" customWidth="1"/>
    <col min="12" max="12" width="6.42578125" style="1" customWidth="1"/>
    <col min="13" max="13" width="9.28515625" style="1" customWidth="1"/>
    <col min="14" max="14" width="13.28515625" style="1" customWidth="1"/>
    <col min="15" max="15" width="10.28515625" style="1" customWidth="1"/>
    <col min="16" max="16" width="13.28515625" style="64" customWidth="1"/>
    <col min="17" max="17" width="11.5703125" style="64" customWidth="1"/>
    <col min="18" max="18" width="12" style="64" customWidth="1"/>
    <col min="19" max="19" width="10" style="64" customWidth="1"/>
    <col min="20" max="20" width="11.5703125" style="64" customWidth="1"/>
    <col min="21" max="21" width="13.28515625" style="64" customWidth="1"/>
    <col min="22" max="22" width="10.140625" style="64" customWidth="1"/>
    <col min="23" max="23" width="15" style="1" customWidth="1"/>
    <col min="24" max="24" width="7.28515625" style="1" customWidth="1"/>
    <col min="25" max="26" width="13.28515625" style="1" hidden="1" customWidth="1"/>
    <col min="27" max="33" width="13.28515625" style="64" hidden="1" customWidth="1"/>
    <col min="34" max="34" width="21.28515625" style="1" hidden="1" customWidth="1"/>
    <col min="35" max="35" width="13.28515625" style="64" hidden="1" customWidth="1"/>
    <col min="36" max="37" width="13.28515625" style="1" hidden="1" customWidth="1"/>
    <col min="38" max="44" width="13.28515625" style="64" hidden="1" customWidth="1"/>
    <col min="45" max="45" width="21.28515625" style="1" hidden="1" customWidth="1"/>
    <col min="46" max="46" width="13.28515625" style="64" hidden="1" customWidth="1"/>
    <col min="47" max="48" width="13.28515625" style="1" hidden="1" customWidth="1"/>
    <col min="49" max="55" width="13.28515625" style="64" hidden="1" customWidth="1"/>
    <col min="56" max="56" width="21.28515625" style="1" hidden="1" customWidth="1"/>
    <col min="57" max="57" width="13.28515625" style="64" hidden="1" customWidth="1"/>
    <col min="58" max="59" width="13.28515625" style="1" hidden="1" customWidth="1"/>
    <col min="60" max="66" width="13.28515625" style="64" hidden="1" customWidth="1"/>
    <col min="67" max="67" width="21.28515625" style="1" hidden="1" customWidth="1"/>
    <col min="68" max="70" width="13.28515625" style="1" hidden="1" customWidth="1"/>
    <col min="71" max="77" width="13.28515625" style="64" hidden="1" customWidth="1"/>
    <col min="78" max="78" width="21.28515625" style="1" hidden="1" customWidth="1"/>
    <col min="79" max="79" width="13.28515625" style="64" hidden="1" customWidth="1"/>
    <col min="80" max="81" width="13.28515625" style="1" hidden="1" customWidth="1"/>
    <col min="82" max="88" width="13.28515625" style="64" hidden="1" customWidth="1"/>
    <col min="89" max="89" width="21.28515625" style="1" hidden="1" customWidth="1"/>
    <col min="90" max="90" width="13.28515625" style="64" hidden="1" customWidth="1"/>
    <col min="91" max="92" width="13.28515625" style="1" hidden="1" customWidth="1"/>
    <col min="93" max="99" width="13.28515625" style="64" hidden="1" customWidth="1"/>
    <col min="100" max="100" width="21.28515625" style="1" hidden="1" customWidth="1"/>
    <col min="101" max="101" width="13.28515625" style="64" hidden="1" customWidth="1"/>
    <col min="102" max="103" width="13.28515625" style="1" hidden="1" customWidth="1"/>
    <col min="104" max="110" width="13.28515625" style="64" hidden="1" customWidth="1"/>
    <col min="111" max="111" width="21.28515625" style="1" hidden="1" customWidth="1"/>
    <col min="112" max="112" width="13.28515625" style="64" hidden="1" customWidth="1"/>
    <col min="113" max="113" width="13.28515625" style="1" hidden="1" customWidth="1"/>
    <col min="114" max="114" width="0" hidden="1" customWidth="1"/>
    <col min="115" max="125" width="0" style="33" hidden="1" customWidth="1"/>
    <col min="126" max="126" width="9.28515625" style="33" hidden="1" customWidth="1"/>
    <col min="127" max="140" width="0" style="33" hidden="1" customWidth="1"/>
  </cols>
  <sheetData>
    <row r="1" spans="1:141" ht="44.25" customHeight="1" thickBot="1" x14ac:dyDescent="0.3">
      <c r="A1" s="1318" t="s">
        <v>875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20"/>
      <c r="N1" s="87"/>
      <c r="O1" s="87"/>
      <c r="P1" s="100"/>
      <c r="Q1" s="100"/>
      <c r="R1" s="100"/>
      <c r="S1" s="100"/>
      <c r="T1" s="100"/>
      <c r="U1" s="100"/>
      <c r="V1" s="100"/>
      <c r="W1" s="87"/>
      <c r="X1" s="87"/>
      <c r="Y1" s="87"/>
      <c r="Z1" s="87"/>
      <c r="AA1" s="100"/>
      <c r="AB1" s="100"/>
      <c r="AC1" s="100"/>
      <c r="AD1" s="100"/>
      <c r="AE1" s="100"/>
      <c r="AF1" s="100"/>
      <c r="AG1" s="100"/>
      <c r="AH1" s="87"/>
      <c r="AI1" s="100"/>
      <c r="AJ1" s="87"/>
      <c r="AK1" s="87"/>
      <c r="AL1" s="100"/>
      <c r="AM1" s="100"/>
      <c r="AN1" s="100"/>
      <c r="AO1" s="100"/>
      <c r="AP1" s="100"/>
      <c r="AQ1" s="100"/>
      <c r="AR1" s="100"/>
      <c r="AS1" s="87"/>
      <c r="AT1" s="100"/>
      <c r="AU1" s="87"/>
      <c r="AV1" s="87"/>
      <c r="AW1" s="100"/>
      <c r="AX1" s="100"/>
      <c r="AY1" s="100"/>
      <c r="AZ1" s="100"/>
      <c r="BA1" s="100"/>
      <c r="BB1" s="100"/>
      <c r="BC1" s="100"/>
      <c r="BD1" s="87"/>
      <c r="BE1" s="100"/>
      <c r="BF1" s="87"/>
      <c r="BG1" s="87"/>
      <c r="BH1" s="100"/>
      <c r="BI1" s="100"/>
      <c r="BJ1" s="100"/>
      <c r="BK1" s="100"/>
      <c r="BL1" s="100"/>
      <c r="BM1" s="100"/>
      <c r="BN1" s="100"/>
      <c r="BO1" s="87"/>
      <c r="BP1" s="100"/>
      <c r="BQ1" s="87"/>
      <c r="BR1" s="87"/>
      <c r="BS1" s="100"/>
      <c r="BT1" s="100"/>
      <c r="BU1" s="100"/>
      <c r="BV1" s="100"/>
      <c r="BW1" s="100"/>
      <c r="BX1" s="100"/>
      <c r="BY1" s="100"/>
      <c r="BZ1" s="87"/>
      <c r="CA1" s="100"/>
      <c r="CB1" s="87"/>
      <c r="CC1" s="87"/>
      <c r="CD1" s="100"/>
      <c r="CE1" s="100"/>
      <c r="CF1" s="100"/>
      <c r="CG1" s="100"/>
      <c r="CH1" s="100"/>
      <c r="CI1" s="100"/>
      <c r="CJ1" s="100"/>
      <c r="CK1" s="87"/>
      <c r="CL1" s="100"/>
      <c r="CM1" s="87"/>
      <c r="CN1" s="87"/>
      <c r="CO1" s="100"/>
      <c r="CP1" s="100"/>
      <c r="CQ1" s="100"/>
      <c r="CR1" s="100"/>
      <c r="CS1" s="100"/>
      <c r="CT1" s="100"/>
      <c r="CU1" s="100"/>
      <c r="CV1" s="87"/>
      <c r="CW1" s="100"/>
      <c r="CX1" s="87"/>
      <c r="CY1" s="87"/>
      <c r="CZ1" s="100"/>
      <c r="DA1" s="100"/>
      <c r="DB1" s="100"/>
      <c r="DC1" s="100"/>
      <c r="DD1" s="100"/>
      <c r="DE1" s="100"/>
      <c r="DF1" s="100"/>
      <c r="DG1" s="87"/>
      <c r="DH1" s="100"/>
      <c r="DI1" s="87"/>
    </row>
    <row r="2" spans="1:141" ht="27" customHeight="1" thickBot="1" x14ac:dyDescent="0.3">
      <c r="A2" s="1204" t="s">
        <v>122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6"/>
      <c r="N2" s="14"/>
      <c r="O2" s="53"/>
      <c r="P2" s="1309" t="s">
        <v>54</v>
      </c>
      <c r="Q2" s="1309"/>
      <c r="R2" s="1309"/>
      <c r="S2" s="1309"/>
      <c r="T2" s="1309"/>
      <c r="U2" s="1309"/>
      <c r="V2" s="1309"/>
      <c r="W2" s="1309"/>
      <c r="X2" s="1310"/>
      <c r="Y2" s="14"/>
      <c r="Z2" s="53"/>
      <c r="AA2" s="1306" t="s">
        <v>62</v>
      </c>
      <c r="AB2" s="1306"/>
      <c r="AC2" s="1306"/>
      <c r="AD2" s="1306"/>
      <c r="AE2" s="1306"/>
      <c r="AF2" s="1306"/>
      <c r="AG2" s="1306"/>
      <c r="AH2" s="1306"/>
      <c r="AI2" s="1307"/>
      <c r="AJ2" s="14"/>
      <c r="AK2" s="53"/>
      <c r="AL2" s="1309" t="s">
        <v>61</v>
      </c>
      <c r="AM2" s="1309"/>
      <c r="AN2" s="1309"/>
      <c r="AO2" s="1309"/>
      <c r="AP2" s="1309"/>
      <c r="AQ2" s="1309"/>
      <c r="AR2" s="1309"/>
      <c r="AS2" s="1309"/>
      <c r="AT2" s="1310"/>
      <c r="AU2" s="14"/>
      <c r="AV2" s="53"/>
      <c r="AW2" s="1309" t="s">
        <v>60</v>
      </c>
      <c r="AX2" s="1309"/>
      <c r="AY2" s="1309"/>
      <c r="AZ2" s="1309"/>
      <c r="BA2" s="1309"/>
      <c r="BB2" s="1309"/>
      <c r="BC2" s="1309"/>
      <c r="BD2" s="1309"/>
      <c r="BE2" s="1310"/>
      <c r="BF2" s="14"/>
      <c r="BG2" s="53"/>
      <c r="BH2" s="1309" t="s">
        <v>59</v>
      </c>
      <c r="BI2" s="1309"/>
      <c r="BJ2" s="1309"/>
      <c r="BK2" s="1309"/>
      <c r="BL2" s="1309"/>
      <c r="BM2" s="1309"/>
      <c r="BN2" s="1309"/>
      <c r="BO2" s="1309"/>
      <c r="BP2" s="1310"/>
      <c r="BQ2" s="14"/>
      <c r="BR2" s="53"/>
      <c r="BS2" s="1309" t="s">
        <v>58</v>
      </c>
      <c r="BT2" s="1309"/>
      <c r="BU2" s="1309"/>
      <c r="BV2" s="1309"/>
      <c r="BW2" s="1309"/>
      <c r="BX2" s="1309"/>
      <c r="BY2" s="1309"/>
      <c r="BZ2" s="1309"/>
      <c r="CA2" s="1310"/>
      <c r="CB2" s="14"/>
      <c r="CC2" s="53"/>
      <c r="CD2" s="1309" t="s">
        <v>57</v>
      </c>
      <c r="CE2" s="1309"/>
      <c r="CF2" s="1309"/>
      <c r="CG2" s="1309"/>
      <c r="CH2" s="1309"/>
      <c r="CI2" s="1309"/>
      <c r="CJ2" s="1309"/>
      <c r="CK2" s="1309"/>
      <c r="CL2" s="1310"/>
      <c r="CM2" s="14"/>
      <c r="CN2" s="53"/>
      <c r="CO2" s="1309" t="s">
        <v>56</v>
      </c>
      <c r="CP2" s="1309"/>
      <c r="CQ2" s="1309"/>
      <c r="CR2" s="1309"/>
      <c r="CS2" s="1309"/>
      <c r="CT2" s="1309"/>
      <c r="CU2" s="1309"/>
      <c r="CV2" s="1309"/>
      <c r="CW2" s="1310"/>
      <c r="CX2" s="14"/>
      <c r="CY2" s="53"/>
      <c r="CZ2" s="1309" t="s">
        <v>55</v>
      </c>
      <c r="DA2" s="1309"/>
      <c r="DB2" s="1309"/>
      <c r="DC2" s="1309"/>
      <c r="DD2" s="1309"/>
      <c r="DE2" s="1309"/>
      <c r="DF2" s="1309"/>
      <c r="DG2" s="1309"/>
      <c r="DH2" s="1310"/>
      <c r="DI2" s="14"/>
      <c r="DJ2" s="14"/>
      <c r="DV2" s="1311" t="s">
        <v>190</v>
      </c>
      <c r="DW2" s="1313" t="s">
        <v>191</v>
      </c>
      <c r="DX2" s="1314"/>
      <c r="DY2" s="1314"/>
      <c r="DZ2" s="1314"/>
      <c r="EA2" s="1315"/>
      <c r="EB2" s="1311" t="s">
        <v>192</v>
      </c>
      <c r="ED2" s="1311" t="s">
        <v>190</v>
      </c>
      <c r="EE2" s="1313" t="s">
        <v>191</v>
      </c>
      <c r="EF2" s="1314"/>
      <c r="EG2" s="1314"/>
      <c r="EH2" s="1314"/>
      <c r="EI2" s="1315"/>
      <c r="EJ2" s="1311" t="s">
        <v>192</v>
      </c>
    </row>
    <row r="3" spans="1:141" ht="27" customHeight="1" thickBot="1" x14ac:dyDescent="0.3">
      <c r="A3" s="1222" t="s">
        <v>564</v>
      </c>
      <c r="B3" s="1223"/>
      <c r="C3" s="1223"/>
      <c r="D3" s="1223"/>
      <c r="E3" s="1224"/>
      <c r="F3" s="1224"/>
      <c r="G3" s="1224"/>
      <c r="H3" s="1224"/>
      <c r="I3" s="1224"/>
      <c r="J3" s="1224"/>
      <c r="K3" s="1224"/>
      <c r="L3" s="1224"/>
      <c r="M3" s="1225"/>
      <c r="N3" s="14"/>
      <c r="O3" s="52"/>
      <c r="P3" s="1200" t="s">
        <v>577</v>
      </c>
      <c r="Q3" s="1201"/>
      <c r="R3" s="1201"/>
      <c r="S3" s="1201"/>
      <c r="T3" s="1201"/>
      <c r="U3" s="1201"/>
      <c r="V3" s="1201"/>
      <c r="W3" s="1201"/>
      <c r="X3" s="1202"/>
      <c r="Y3" s="14"/>
      <c r="Z3" s="155"/>
      <c r="AA3" s="1200" t="s">
        <v>0</v>
      </c>
      <c r="AB3" s="1201"/>
      <c r="AC3" s="1201"/>
      <c r="AD3" s="1201"/>
      <c r="AE3" s="1201"/>
      <c r="AF3" s="1201"/>
      <c r="AG3" s="1201"/>
      <c r="AH3" s="1201"/>
      <c r="AI3" s="1202"/>
      <c r="AJ3" s="14"/>
      <c r="AK3" s="52"/>
      <c r="AL3" s="1200" t="s">
        <v>1</v>
      </c>
      <c r="AM3" s="1201"/>
      <c r="AN3" s="1201"/>
      <c r="AO3" s="1201"/>
      <c r="AP3" s="1201"/>
      <c r="AQ3" s="1201"/>
      <c r="AR3" s="1201"/>
      <c r="AS3" s="1201"/>
      <c r="AT3" s="1202"/>
      <c r="AU3" s="14"/>
      <c r="AV3" s="52"/>
      <c r="AW3" s="1200" t="s">
        <v>737</v>
      </c>
      <c r="AX3" s="1201"/>
      <c r="AY3" s="1201"/>
      <c r="AZ3" s="1201"/>
      <c r="BA3" s="1201"/>
      <c r="BB3" s="1201"/>
      <c r="BC3" s="1201"/>
      <c r="BD3" s="1201"/>
      <c r="BE3" s="1202"/>
      <c r="BF3" s="14"/>
      <c r="BG3" s="52"/>
      <c r="BH3" s="1200" t="s">
        <v>738</v>
      </c>
      <c r="BI3" s="1201"/>
      <c r="BJ3" s="1201"/>
      <c r="BK3" s="1201"/>
      <c r="BL3" s="1201"/>
      <c r="BM3" s="1201"/>
      <c r="BN3" s="1201"/>
      <c r="BO3" s="1201"/>
      <c r="BP3" s="1202"/>
      <c r="BQ3" s="14"/>
      <c r="BR3" s="52"/>
      <c r="BS3" s="1200" t="s">
        <v>739</v>
      </c>
      <c r="BT3" s="1201"/>
      <c r="BU3" s="1201"/>
      <c r="BV3" s="1201"/>
      <c r="BW3" s="1201"/>
      <c r="BX3" s="1201"/>
      <c r="BY3" s="1201"/>
      <c r="BZ3" s="1201"/>
      <c r="CA3" s="1202"/>
      <c r="CB3" s="14"/>
      <c r="CC3" s="52"/>
      <c r="CD3" s="1200" t="s">
        <v>740</v>
      </c>
      <c r="CE3" s="1201"/>
      <c r="CF3" s="1201"/>
      <c r="CG3" s="1201"/>
      <c r="CH3" s="1201"/>
      <c r="CI3" s="1201"/>
      <c r="CJ3" s="1201"/>
      <c r="CK3" s="1201"/>
      <c r="CL3" s="1202"/>
      <c r="CM3" s="14"/>
      <c r="CN3" s="52"/>
      <c r="CO3" s="1200" t="s">
        <v>741</v>
      </c>
      <c r="CP3" s="1201"/>
      <c r="CQ3" s="1201"/>
      <c r="CR3" s="1201"/>
      <c r="CS3" s="1201"/>
      <c r="CT3" s="1201"/>
      <c r="CU3" s="1201"/>
      <c r="CV3" s="1201"/>
      <c r="CW3" s="1202"/>
      <c r="CX3" s="14"/>
      <c r="CY3" s="52"/>
      <c r="CZ3" s="1200" t="s">
        <v>742</v>
      </c>
      <c r="DA3" s="1201"/>
      <c r="DB3" s="1201"/>
      <c r="DC3" s="1201"/>
      <c r="DD3" s="1201"/>
      <c r="DE3" s="1201"/>
      <c r="DF3" s="1201"/>
      <c r="DG3" s="1201"/>
      <c r="DH3" s="1202"/>
      <c r="DI3" s="14"/>
      <c r="DJ3" s="14"/>
      <c r="DK3" s="41">
        <v>2015</v>
      </c>
      <c r="DL3" s="41">
        <v>2016</v>
      </c>
      <c r="DM3" s="41">
        <v>2017</v>
      </c>
      <c r="DN3" s="41">
        <v>2018</v>
      </c>
      <c r="DO3" s="41">
        <v>2019</v>
      </c>
      <c r="DP3" s="41">
        <v>2020</v>
      </c>
      <c r="DQ3" s="41">
        <v>2021</v>
      </c>
      <c r="DR3" s="41">
        <v>2022</v>
      </c>
      <c r="DS3" s="41">
        <v>2023</v>
      </c>
      <c r="DT3" s="42" t="s">
        <v>998</v>
      </c>
      <c r="DV3" s="1316"/>
      <c r="DW3" s="30" t="s">
        <v>193</v>
      </c>
      <c r="DX3" s="30" t="s">
        <v>194</v>
      </c>
      <c r="DY3" s="30" t="s">
        <v>195</v>
      </c>
      <c r="DZ3" s="30" t="s">
        <v>196</v>
      </c>
      <c r="EA3" s="30" t="s">
        <v>82</v>
      </c>
      <c r="EB3" s="1316"/>
      <c r="ED3" s="1312"/>
      <c r="EE3" s="37" t="s">
        <v>193</v>
      </c>
      <c r="EF3" s="37" t="s">
        <v>194</v>
      </c>
      <c r="EG3" s="37" t="s">
        <v>195</v>
      </c>
      <c r="EH3" s="37" t="s">
        <v>196</v>
      </c>
      <c r="EI3" s="37" t="s">
        <v>82</v>
      </c>
      <c r="EJ3" s="1312"/>
    </row>
    <row r="4" spans="1:141" ht="27" customHeight="1" x14ac:dyDescent="0.25">
      <c r="A4" s="1189" t="s">
        <v>152</v>
      </c>
      <c r="B4" s="1228" t="s">
        <v>686</v>
      </c>
      <c r="C4" s="1321" t="s">
        <v>575</v>
      </c>
      <c r="D4" s="1220" t="s">
        <v>576</v>
      </c>
      <c r="E4" s="1209" t="s">
        <v>4</v>
      </c>
      <c r="F4" s="1210"/>
      <c r="G4" s="1210"/>
      <c r="H4" s="1210"/>
      <c r="I4" s="1211"/>
      <c r="J4" s="1191" t="s">
        <v>674</v>
      </c>
      <c r="K4" s="1189" t="s">
        <v>153</v>
      </c>
      <c r="L4" s="1232" t="s">
        <v>914</v>
      </c>
      <c r="M4" s="1187" t="s">
        <v>915</v>
      </c>
      <c r="N4" s="14"/>
      <c r="O4" s="1301" t="s">
        <v>433</v>
      </c>
      <c r="P4" s="1323" t="s">
        <v>444</v>
      </c>
      <c r="Q4" s="1209" t="s">
        <v>4</v>
      </c>
      <c r="R4" s="1210"/>
      <c r="S4" s="1210"/>
      <c r="T4" s="1210"/>
      <c r="U4" s="1211"/>
      <c r="V4" s="1191" t="s">
        <v>675</v>
      </c>
      <c r="W4" s="1216" t="s">
        <v>153</v>
      </c>
      <c r="X4" s="1203" t="s">
        <v>915</v>
      </c>
      <c r="Y4" s="14"/>
      <c r="Z4" s="1301" t="s">
        <v>434</v>
      </c>
      <c r="AA4" s="1220" t="s">
        <v>445</v>
      </c>
      <c r="AB4" s="1291" t="s">
        <v>4</v>
      </c>
      <c r="AC4" s="1292"/>
      <c r="AD4" s="1292"/>
      <c r="AE4" s="1292"/>
      <c r="AF4" s="1292"/>
      <c r="AG4" s="1302" t="s">
        <v>675</v>
      </c>
      <c r="AH4" s="1216" t="s">
        <v>153</v>
      </c>
      <c r="AI4" s="1304" t="s">
        <v>915</v>
      </c>
      <c r="AJ4" s="14"/>
      <c r="AK4" s="1301" t="s">
        <v>436</v>
      </c>
      <c r="AL4" s="1220" t="s">
        <v>454</v>
      </c>
      <c r="AM4" s="1291" t="s">
        <v>4</v>
      </c>
      <c r="AN4" s="1292"/>
      <c r="AO4" s="1292"/>
      <c r="AP4" s="1292"/>
      <c r="AQ4" s="1292"/>
      <c r="AR4" s="1302" t="s">
        <v>675</v>
      </c>
      <c r="AS4" s="1216" t="s">
        <v>153</v>
      </c>
      <c r="AT4" s="1304" t="s">
        <v>915</v>
      </c>
      <c r="AU4" s="14"/>
      <c r="AV4" s="1301" t="s">
        <v>438</v>
      </c>
      <c r="AW4" s="1308" t="s">
        <v>447</v>
      </c>
      <c r="AX4" s="1291" t="s">
        <v>4</v>
      </c>
      <c r="AY4" s="1292"/>
      <c r="AZ4" s="1292"/>
      <c r="BA4" s="1292"/>
      <c r="BB4" s="1292"/>
      <c r="BC4" s="1302" t="s">
        <v>675</v>
      </c>
      <c r="BD4" s="1216" t="s">
        <v>153</v>
      </c>
      <c r="BE4" s="1304" t="s">
        <v>915</v>
      </c>
      <c r="BF4" s="14"/>
      <c r="BG4" s="1301" t="s">
        <v>439</v>
      </c>
      <c r="BH4" s="1308" t="s">
        <v>448</v>
      </c>
      <c r="BI4" s="1291" t="s">
        <v>4</v>
      </c>
      <c r="BJ4" s="1292"/>
      <c r="BK4" s="1292"/>
      <c r="BL4" s="1292"/>
      <c r="BM4" s="1292"/>
      <c r="BN4" s="1302" t="s">
        <v>675</v>
      </c>
      <c r="BO4" s="1216" t="s">
        <v>153</v>
      </c>
      <c r="BP4" s="1203" t="s">
        <v>915</v>
      </c>
      <c r="BQ4" s="14"/>
      <c r="BR4" s="1301" t="s">
        <v>440</v>
      </c>
      <c r="BS4" s="1308" t="s">
        <v>449</v>
      </c>
      <c r="BT4" s="1291" t="s">
        <v>4</v>
      </c>
      <c r="BU4" s="1292"/>
      <c r="BV4" s="1292"/>
      <c r="BW4" s="1292"/>
      <c r="BX4" s="1292"/>
      <c r="BY4" s="1302" t="s">
        <v>675</v>
      </c>
      <c r="BZ4" s="1216" t="s">
        <v>153</v>
      </c>
      <c r="CA4" s="1304" t="s">
        <v>915</v>
      </c>
      <c r="CB4" s="14"/>
      <c r="CC4" s="1301" t="s">
        <v>441</v>
      </c>
      <c r="CD4" s="1308" t="s">
        <v>450</v>
      </c>
      <c r="CE4" s="1291" t="s">
        <v>4</v>
      </c>
      <c r="CF4" s="1292"/>
      <c r="CG4" s="1292"/>
      <c r="CH4" s="1292"/>
      <c r="CI4" s="1292"/>
      <c r="CJ4" s="1302" t="s">
        <v>675</v>
      </c>
      <c r="CK4" s="1216" t="s">
        <v>153</v>
      </c>
      <c r="CL4" s="1304" t="s">
        <v>915</v>
      </c>
      <c r="CM4" s="14"/>
      <c r="CN4" s="1301" t="s">
        <v>442</v>
      </c>
      <c r="CO4" s="1220" t="s">
        <v>451</v>
      </c>
      <c r="CP4" s="1291" t="s">
        <v>4</v>
      </c>
      <c r="CQ4" s="1292"/>
      <c r="CR4" s="1292"/>
      <c r="CS4" s="1292"/>
      <c r="CT4" s="1292"/>
      <c r="CU4" s="1302" t="s">
        <v>675</v>
      </c>
      <c r="CV4" s="1216" t="s">
        <v>153</v>
      </c>
      <c r="CW4" s="1304" t="s">
        <v>915</v>
      </c>
      <c r="CX4" s="14"/>
      <c r="CY4" s="1301" t="s">
        <v>443</v>
      </c>
      <c r="CZ4" s="1308" t="s">
        <v>452</v>
      </c>
      <c r="DA4" s="1291" t="s">
        <v>4</v>
      </c>
      <c r="DB4" s="1292"/>
      <c r="DC4" s="1292"/>
      <c r="DD4" s="1292"/>
      <c r="DE4" s="1292"/>
      <c r="DF4" s="1302" t="s">
        <v>675</v>
      </c>
      <c r="DG4" s="1216" t="s">
        <v>153</v>
      </c>
      <c r="DH4" s="1304" t="s">
        <v>915</v>
      </c>
      <c r="DI4" s="14"/>
      <c r="DJ4" s="14"/>
      <c r="EC4" s="38" t="s">
        <v>981</v>
      </c>
      <c r="ED4" s="39">
        <f>SUM(DV6:DV29)</f>
        <v>23000</v>
      </c>
      <c r="EE4" s="39">
        <f t="shared" ref="EE4:EJ4" si="0">SUM(DW6:DW29)</f>
        <v>8500</v>
      </c>
      <c r="EF4" s="39">
        <f t="shared" si="0"/>
        <v>1000</v>
      </c>
      <c r="EG4" s="39">
        <f t="shared" si="0"/>
        <v>0</v>
      </c>
      <c r="EH4" s="39">
        <f t="shared" si="0"/>
        <v>13500</v>
      </c>
      <c r="EI4" s="39">
        <f t="shared" si="0"/>
        <v>23000</v>
      </c>
      <c r="EJ4" s="39">
        <f t="shared" si="0"/>
        <v>0</v>
      </c>
    </row>
    <row r="5" spans="1:141" ht="35.25" customHeight="1" thickBot="1" x14ac:dyDescent="0.3">
      <c r="A5" s="1226"/>
      <c r="B5" s="1229"/>
      <c r="C5" s="1322"/>
      <c r="D5" s="1221"/>
      <c r="E5" s="107" t="s">
        <v>193</v>
      </c>
      <c r="F5" s="108" t="s">
        <v>194</v>
      </c>
      <c r="G5" s="108" t="s">
        <v>195</v>
      </c>
      <c r="H5" s="108" t="s">
        <v>911</v>
      </c>
      <c r="I5" s="108" t="s">
        <v>82</v>
      </c>
      <c r="J5" s="1192"/>
      <c r="K5" s="1190"/>
      <c r="L5" s="1233"/>
      <c r="M5" s="1188"/>
      <c r="N5" s="14"/>
      <c r="O5" s="1237"/>
      <c r="P5" s="1324"/>
      <c r="Q5" s="61" t="s">
        <v>193</v>
      </c>
      <c r="R5" s="62" t="s">
        <v>194</v>
      </c>
      <c r="S5" s="62" t="s">
        <v>195</v>
      </c>
      <c r="T5" s="62" t="s">
        <v>911</v>
      </c>
      <c r="U5" s="62" t="s">
        <v>82</v>
      </c>
      <c r="V5" s="1192"/>
      <c r="W5" s="1190"/>
      <c r="X5" s="1188"/>
      <c r="Y5" s="14"/>
      <c r="Z5" s="1237"/>
      <c r="AA5" s="1221"/>
      <c r="AB5" s="61" t="s">
        <v>193</v>
      </c>
      <c r="AC5" s="62" t="s">
        <v>194</v>
      </c>
      <c r="AD5" s="62" t="s">
        <v>195</v>
      </c>
      <c r="AE5" s="62" t="s">
        <v>911</v>
      </c>
      <c r="AF5" s="62" t="s">
        <v>82</v>
      </c>
      <c r="AG5" s="1303"/>
      <c r="AH5" s="1190"/>
      <c r="AI5" s="1305"/>
      <c r="AJ5" s="14"/>
      <c r="AK5" s="1237"/>
      <c r="AL5" s="1221"/>
      <c r="AM5" s="61" t="s">
        <v>193</v>
      </c>
      <c r="AN5" s="62" t="s">
        <v>194</v>
      </c>
      <c r="AO5" s="62" t="s">
        <v>195</v>
      </c>
      <c r="AP5" s="62" t="s">
        <v>911</v>
      </c>
      <c r="AQ5" s="62" t="s">
        <v>82</v>
      </c>
      <c r="AR5" s="1303"/>
      <c r="AS5" s="1190"/>
      <c r="AT5" s="1305"/>
      <c r="AU5" s="14"/>
      <c r="AV5" s="1237"/>
      <c r="AW5" s="1221"/>
      <c r="AX5" s="61" t="s">
        <v>193</v>
      </c>
      <c r="AY5" s="62" t="s">
        <v>194</v>
      </c>
      <c r="AZ5" s="62" t="s">
        <v>195</v>
      </c>
      <c r="BA5" s="62" t="s">
        <v>911</v>
      </c>
      <c r="BB5" s="62" t="s">
        <v>82</v>
      </c>
      <c r="BC5" s="1303"/>
      <c r="BD5" s="1190"/>
      <c r="BE5" s="1305"/>
      <c r="BF5" s="14"/>
      <c r="BG5" s="1237"/>
      <c r="BH5" s="1221"/>
      <c r="BI5" s="61" t="s">
        <v>193</v>
      </c>
      <c r="BJ5" s="62" t="s">
        <v>194</v>
      </c>
      <c r="BK5" s="62" t="s">
        <v>195</v>
      </c>
      <c r="BL5" s="62" t="s">
        <v>911</v>
      </c>
      <c r="BM5" s="62" t="s">
        <v>82</v>
      </c>
      <c r="BN5" s="1303"/>
      <c r="BO5" s="1190"/>
      <c r="BP5" s="1188"/>
      <c r="BQ5" s="14"/>
      <c r="BR5" s="1237"/>
      <c r="BS5" s="1221"/>
      <c r="BT5" s="61" t="s">
        <v>193</v>
      </c>
      <c r="BU5" s="62" t="s">
        <v>194</v>
      </c>
      <c r="BV5" s="62" t="s">
        <v>195</v>
      </c>
      <c r="BW5" s="62" t="s">
        <v>911</v>
      </c>
      <c r="BX5" s="62" t="s">
        <v>82</v>
      </c>
      <c r="BY5" s="1303"/>
      <c r="BZ5" s="1190"/>
      <c r="CA5" s="1305"/>
      <c r="CB5" s="14"/>
      <c r="CC5" s="1237"/>
      <c r="CD5" s="1221"/>
      <c r="CE5" s="61" t="s">
        <v>193</v>
      </c>
      <c r="CF5" s="62" t="s">
        <v>194</v>
      </c>
      <c r="CG5" s="62" t="s">
        <v>195</v>
      </c>
      <c r="CH5" s="62" t="s">
        <v>911</v>
      </c>
      <c r="CI5" s="62" t="s">
        <v>82</v>
      </c>
      <c r="CJ5" s="1303"/>
      <c r="CK5" s="1190"/>
      <c r="CL5" s="1305"/>
      <c r="CM5" s="14"/>
      <c r="CN5" s="1237"/>
      <c r="CO5" s="1221"/>
      <c r="CP5" s="61" t="s">
        <v>193</v>
      </c>
      <c r="CQ5" s="62" t="s">
        <v>194</v>
      </c>
      <c r="CR5" s="62" t="s">
        <v>195</v>
      </c>
      <c r="CS5" s="62" t="s">
        <v>911</v>
      </c>
      <c r="CT5" s="62" t="s">
        <v>82</v>
      </c>
      <c r="CU5" s="1303"/>
      <c r="CV5" s="1190"/>
      <c r="CW5" s="1305"/>
      <c r="CX5" s="14"/>
      <c r="CY5" s="1237"/>
      <c r="CZ5" s="1221"/>
      <c r="DA5" s="61" t="s">
        <v>193</v>
      </c>
      <c r="DB5" s="62" t="s">
        <v>194</v>
      </c>
      <c r="DC5" s="62" t="s">
        <v>195</v>
      </c>
      <c r="DD5" s="62" t="s">
        <v>911</v>
      </c>
      <c r="DE5" s="62" t="s">
        <v>82</v>
      </c>
      <c r="DF5" s="1303"/>
      <c r="DG5" s="1190"/>
      <c r="DH5" s="1305"/>
      <c r="DI5" s="14"/>
      <c r="DJ5" s="14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41" ht="55.5" customHeight="1" thickBot="1" x14ac:dyDescent="0.3">
      <c r="A6" s="1266" t="s">
        <v>765</v>
      </c>
      <c r="B6" s="1267"/>
      <c r="C6" s="159">
        <f>C8</f>
        <v>23000</v>
      </c>
      <c r="D6" s="106">
        <f t="shared" ref="D6:J6" si="1">D8</f>
        <v>9613.83</v>
      </c>
      <c r="E6" s="106">
        <f t="shared" si="1"/>
        <v>0</v>
      </c>
      <c r="F6" s="106">
        <f t="shared" si="1"/>
        <v>0</v>
      </c>
      <c r="G6" s="106">
        <f t="shared" si="1"/>
        <v>0</v>
      </c>
      <c r="H6" s="106">
        <f t="shared" si="1"/>
        <v>9613.83</v>
      </c>
      <c r="I6" s="106">
        <f t="shared" si="1"/>
        <v>9613.83</v>
      </c>
      <c r="J6" s="106">
        <f t="shared" si="1"/>
        <v>0</v>
      </c>
      <c r="K6" s="1253"/>
      <c r="L6" s="1268"/>
      <c r="M6" s="1254"/>
      <c r="N6" s="14"/>
      <c r="O6" s="86">
        <f>O8</f>
        <v>2000</v>
      </c>
      <c r="P6" s="106">
        <f t="shared" ref="P6:V6" si="2">P8</f>
        <v>9613.83</v>
      </c>
      <c r="Q6" s="106">
        <f t="shared" si="2"/>
        <v>0</v>
      </c>
      <c r="R6" s="106">
        <f t="shared" si="2"/>
        <v>0</v>
      </c>
      <c r="S6" s="106">
        <f t="shared" si="2"/>
        <v>0</v>
      </c>
      <c r="T6" s="106">
        <f t="shared" si="2"/>
        <v>9613.83</v>
      </c>
      <c r="U6" s="106">
        <f t="shared" si="2"/>
        <v>9613.83</v>
      </c>
      <c r="V6" s="106">
        <f t="shared" si="2"/>
        <v>0</v>
      </c>
      <c r="W6" s="1253"/>
      <c r="X6" s="1254"/>
      <c r="Y6" s="14"/>
      <c r="Z6" s="86">
        <f>Z8</f>
        <v>7500</v>
      </c>
      <c r="AA6" s="106">
        <f t="shared" ref="AA6:AG6" si="3">AA8</f>
        <v>0</v>
      </c>
      <c r="AB6" s="106">
        <f t="shared" si="3"/>
        <v>0</v>
      </c>
      <c r="AC6" s="106">
        <f t="shared" si="3"/>
        <v>0</v>
      </c>
      <c r="AD6" s="106">
        <f t="shared" si="3"/>
        <v>0</v>
      </c>
      <c r="AE6" s="106">
        <f t="shared" si="3"/>
        <v>0</v>
      </c>
      <c r="AF6" s="106">
        <f t="shared" si="3"/>
        <v>0</v>
      </c>
      <c r="AG6" s="106">
        <f t="shared" si="3"/>
        <v>0</v>
      </c>
      <c r="AH6" s="1253"/>
      <c r="AI6" s="1254"/>
      <c r="AJ6" s="14"/>
      <c r="AK6" s="86">
        <f>AK8</f>
        <v>13500</v>
      </c>
      <c r="AL6" s="106">
        <f t="shared" ref="AL6:AR6" si="4">AL8</f>
        <v>0</v>
      </c>
      <c r="AM6" s="106">
        <f t="shared" si="4"/>
        <v>0</v>
      </c>
      <c r="AN6" s="106">
        <f t="shared" si="4"/>
        <v>0</v>
      </c>
      <c r="AO6" s="106">
        <f t="shared" si="4"/>
        <v>0</v>
      </c>
      <c r="AP6" s="106">
        <f t="shared" si="4"/>
        <v>0</v>
      </c>
      <c r="AQ6" s="106">
        <f t="shared" si="4"/>
        <v>0</v>
      </c>
      <c r="AR6" s="106">
        <f t="shared" si="4"/>
        <v>0</v>
      </c>
      <c r="AS6" s="1253"/>
      <c r="AT6" s="1254"/>
      <c r="AU6" s="14"/>
      <c r="AV6" s="68">
        <f>AV8</f>
        <v>0</v>
      </c>
      <c r="AW6" s="106">
        <f t="shared" ref="AW6:BC6" si="5">AW8</f>
        <v>0</v>
      </c>
      <c r="AX6" s="106">
        <f t="shared" si="5"/>
        <v>0</v>
      </c>
      <c r="AY6" s="106">
        <f t="shared" si="5"/>
        <v>0</v>
      </c>
      <c r="AZ6" s="106">
        <f t="shared" si="5"/>
        <v>0</v>
      </c>
      <c r="BA6" s="106">
        <f t="shared" si="5"/>
        <v>0</v>
      </c>
      <c r="BB6" s="106">
        <f t="shared" si="5"/>
        <v>0</v>
      </c>
      <c r="BC6" s="106">
        <f t="shared" si="5"/>
        <v>0</v>
      </c>
      <c r="BD6" s="1253"/>
      <c r="BE6" s="1254"/>
      <c r="BF6" s="14"/>
      <c r="BG6" s="68">
        <f>BG8</f>
        <v>0</v>
      </c>
      <c r="BH6" s="106">
        <f t="shared" ref="BH6:BN6" si="6">BH8</f>
        <v>0</v>
      </c>
      <c r="BI6" s="106">
        <f t="shared" si="6"/>
        <v>0</v>
      </c>
      <c r="BJ6" s="106">
        <f t="shared" si="6"/>
        <v>0</v>
      </c>
      <c r="BK6" s="106">
        <f t="shared" si="6"/>
        <v>0</v>
      </c>
      <c r="BL6" s="106">
        <f t="shared" si="6"/>
        <v>0</v>
      </c>
      <c r="BM6" s="106">
        <f t="shared" si="6"/>
        <v>0</v>
      </c>
      <c r="BN6" s="106">
        <f t="shared" si="6"/>
        <v>0</v>
      </c>
      <c r="BO6" s="1253"/>
      <c r="BP6" s="1254"/>
      <c r="BQ6" s="14"/>
      <c r="BR6" s="68">
        <f>BR8</f>
        <v>0</v>
      </c>
      <c r="BS6" s="106">
        <f t="shared" ref="BS6:BY6" si="7">BS8</f>
        <v>0</v>
      </c>
      <c r="BT6" s="106">
        <f t="shared" si="7"/>
        <v>0</v>
      </c>
      <c r="BU6" s="106">
        <f t="shared" si="7"/>
        <v>0</v>
      </c>
      <c r="BV6" s="106">
        <f t="shared" si="7"/>
        <v>0</v>
      </c>
      <c r="BW6" s="106">
        <f t="shared" si="7"/>
        <v>0</v>
      </c>
      <c r="BX6" s="106">
        <f t="shared" si="7"/>
        <v>0</v>
      </c>
      <c r="BY6" s="106">
        <f t="shared" si="7"/>
        <v>0</v>
      </c>
      <c r="BZ6" s="1253"/>
      <c r="CA6" s="1254"/>
      <c r="CB6" s="14"/>
      <c r="CC6" s="68">
        <f>CC8</f>
        <v>0</v>
      </c>
      <c r="CD6" s="106">
        <f t="shared" ref="CD6:CJ6" si="8">CD8</f>
        <v>0</v>
      </c>
      <c r="CE6" s="106">
        <f t="shared" si="8"/>
        <v>0</v>
      </c>
      <c r="CF6" s="106">
        <f t="shared" si="8"/>
        <v>0</v>
      </c>
      <c r="CG6" s="106">
        <f t="shared" si="8"/>
        <v>0</v>
      </c>
      <c r="CH6" s="106">
        <f t="shared" si="8"/>
        <v>0</v>
      </c>
      <c r="CI6" s="106">
        <f t="shared" si="8"/>
        <v>0</v>
      </c>
      <c r="CJ6" s="106">
        <f t="shared" si="8"/>
        <v>0</v>
      </c>
      <c r="CK6" s="1253"/>
      <c r="CL6" s="1254"/>
      <c r="CM6" s="14"/>
      <c r="CN6" s="68">
        <f>CN8</f>
        <v>0</v>
      </c>
      <c r="CO6" s="22">
        <f t="shared" ref="CO6:CU6" si="9">CO8</f>
        <v>0</v>
      </c>
      <c r="CP6" s="106">
        <f t="shared" si="9"/>
        <v>0</v>
      </c>
      <c r="CQ6" s="106">
        <f t="shared" si="9"/>
        <v>0</v>
      </c>
      <c r="CR6" s="106">
        <f t="shared" si="9"/>
        <v>0</v>
      </c>
      <c r="CS6" s="106">
        <f t="shared" si="9"/>
        <v>0</v>
      </c>
      <c r="CT6" s="106">
        <f t="shared" si="9"/>
        <v>0</v>
      </c>
      <c r="CU6" s="106">
        <f t="shared" si="9"/>
        <v>0</v>
      </c>
      <c r="CV6" s="1253"/>
      <c r="CW6" s="1254"/>
      <c r="CX6" s="14"/>
      <c r="CY6" s="68">
        <f>CY8</f>
        <v>0</v>
      </c>
      <c r="CZ6" s="106">
        <f t="shared" ref="CZ6:DF6" si="10">CZ8</f>
        <v>0</v>
      </c>
      <c r="DA6" s="106">
        <f t="shared" si="10"/>
        <v>0</v>
      </c>
      <c r="DB6" s="106">
        <f t="shared" si="10"/>
        <v>0</v>
      </c>
      <c r="DC6" s="106">
        <f t="shared" si="10"/>
        <v>0</v>
      </c>
      <c r="DD6" s="106">
        <f t="shared" si="10"/>
        <v>0</v>
      </c>
      <c r="DE6" s="106">
        <f t="shared" si="10"/>
        <v>0</v>
      </c>
      <c r="DF6" s="106">
        <f t="shared" si="10"/>
        <v>0</v>
      </c>
      <c r="DG6" s="1253"/>
      <c r="DH6" s="1254"/>
      <c r="DI6" s="14"/>
      <c r="DJ6" s="14"/>
      <c r="DK6" s="36">
        <v>0</v>
      </c>
      <c r="DL6" s="36"/>
      <c r="DM6" s="36"/>
      <c r="DN6" s="36"/>
      <c r="DO6" s="36"/>
      <c r="DP6" s="36"/>
      <c r="DQ6" s="36"/>
      <c r="DR6" s="36"/>
      <c r="DS6" s="36"/>
      <c r="DT6" s="36">
        <f>SUM(DK6:DS6)</f>
        <v>0</v>
      </c>
      <c r="DU6" s="36"/>
      <c r="DV6" s="35">
        <f>DW6+DX6+DY6+DZ6+EB6</f>
        <v>0</v>
      </c>
      <c r="DW6" s="35">
        <v>0</v>
      </c>
      <c r="DX6" s="35">
        <v>0</v>
      </c>
      <c r="DY6" s="35">
        <v>0</v>
      </c>
      <c r="DZ6" s="35">
        <f>DT6</f>
        <v>0</v>
      </c>
      <c r="EA6" s="35">
        <f>SUM(DW6:DZ6)</f>
        <v>0</v>
      </c>
      <c r="EB6" s="35"/>
    </row>
    <row r="7" spans="1:141" ht="45.75" customHeight="1" thickBot="1" x14ac:dyDescent="0.3">
      <c r="A7" s="1194" t="s">
        <v>764</v>
      </c>
      <c r="B7" s="1195"/>
      <c r="C7" s="1287"/>
      <c r="D7" s="1196"/>
      <c r="E7" s="1196"/>
      <c r="F7" s="1196"/>
      <c r="G7" s="1196"/>
      <c r="H7" s="1196"/>
      <c r="I7" s="1196"/>
      <c r="J7" s="1196"/>
      <c r="K7" s="1195"/>
      <c r="L7" s="1195"/>
      <c r="M7" s="1197"/>
      <c r="N7" s="47"/>
      <c r="O7" s="1166" t="s">
        <v>764</v>
      </c>
      <c r="P7" s="1167"/>
      <c r="Q7" s="1167"/>
      <c r="R7" s="1167"/>
      <c r="S7" s="1167"/>
      <c r="T7" s="1167"/>
      <c r="U7" s="1167"/>
      <c r="V7" s="1167"/>
      <c r="W7" s="1167"/>
      <c r="X7" s="1168"/>
      <c r="Y7" s="47"/>
      <c r="Z7" s="1166" t="s">
        <v>764</v>
      </c>
      <c r="AA7" s="1167"/>
      <c r="AB7" s="1167"/>
      <c r="AC7" s="1167"/>
      <c r="AD7" s="1167"/>
      <c r="AE7" s="1167"/>
      <c r="AF7" s="1167"/>
      <c r="AG7" s="1167"/>
      <c r="AH7" s="1167"/>
      <c r="AI7" s="1168"/>
      <c r="AJ7" s="47"/>
      <c r="AK7" s="1166" t="s">
        <v>764</v>
      </c>
      <c r="AL7" s="1167"/>
      <c r="AM7" s="1167"/>
      <c r="AN7" s="1167"/>
      <c r="AO7" s="1167"/>
      <c r="AP7" s="1167"/>
      <c r="AQ7" s="1167"/>
      <c r="AR7" s="1167"/>
      <c r="AS7" s="1167"/>
      <c r="AT7" s="1168"/>
      <c r="AU7" s="47"/>
      <c r="AV7" s="1166" t="s">
        <v>764</v>
      </c>
      <c r="AW7" s="1167"/>
      <c r="AX7" s="1167"/>
      <c r="AY7" s="1167"/>
      <c r="AZ7" s="1167"/>
      <c r="BA7" s="1167"/>
      <c r="BB7" s="1167"/>
      <c r="BC7" s="1167"/>
      <c r="BD7" s="1167"/>
      <c r="BE7" s="1168"/>
      <c r="BF7" s="47"/>
      <c r="BG7" s="1166" t="s">
        <v>764</v>
      </c>
      <c r="BH7" s="1167"/>
      <c r="BI7" s="1167"/>
      <c r="BJ7" s="1167"/>
      <c r="BK7" s="1167"/>
      <c r="BL7" s="1167"/>
      <c r="BM7" s="1167"/>
      <c r="BN7" s="1167"/>
      <c r="BO7" s="1167"/>
      <c r="BP7" s="1168"/>
      <c r="BQ7" s="47"/>
      <c r="BR7" s="1166" t="s">
        <v>764</v>
      </c>
      <c r="BS7" s="1167"/>
      <c r="BT7" s="1167"/>
      <c r="BU7" s="1167"/>
      <c r="BV7" s="1167"/>
      <c r="BW7" s="1167"/>
      <c r="BX7" s="1167"/>
      <c r="BY7" s="1167"/>
      <c r="BZ7" s="1167"/>
      <c r="CA7" s="1168"/>
      <c r="CB7" s="47"/>
      <c r="CC7" s="1166" t="s">
        <v>764</v>
      </c>
      <c r="CD7" s="1167"/>
      <c r="CE7" s="1167"/>
      <c r="CF7" s="1167"/>
      <c r="CG7" s="1167"/>
      <c r="CH7" s="1167"/>
      <c r="CI7" s="1167"/>
      <c r="CJ7" s="1167"/>
      <c r="CK7" s="1167"/>
      <c r="CL7" s="1168"/>
      <c r="CM7" s="47"/>
      <c r="CN7" s="1166" t="s">
        <v>764</v>
      </c>
      <c r="CO7" s="1167"/>
      <c r="CP7" s="1167"/>
      <c r="CQ7" s="1167"/>
      <c r="CR7" s="1167"/>
      <c r="CS7" s="1167"/>
      <c r="CT7" s="1167"/>
      <c r="CU7" s="1167"/>
      <c r="CV7" s="1167"/>
      <c r="CW7" s="1168"/>
      <c r="CX7" s="47"/>
      <c r="CY7" s="1166" t="s">
        <v>764</v>
      </c>
      <c r="CZ7" s="1167"/>
      <c r="DA7" s="1167"/>
      <c r="DB7" s="1167"/>
      <c r="DC7" s="1167"/>
      <c r="DD7" s="1167"/>
      <c r="DE7" s="1167"/>
      <c r="DF7" s="1167"/>
      <c r="DG7" s="1167"/>
      <c r="DH7" s="1168"/>
      <c r="DI7" s="47"/>
      <c r="DJ7" s="47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EK7" s="11"/>
    </row>
    <row r="8" spans="1:141" s="143" customFormat="1" ht="25.5" customHeight="1" thickBot="1" x14ac:dyDescent="0.3">
      <c r="A8" s="23" t="s">
        <v>763</v>
      </c>
      <c r="B8" s="140"/>
      <c r="C8" s="146">
        <f>SUM(C10:C33)</f>
        <v>23000</v>
      </c>
      <c r="D8" s="154">
        <f>SUM(D10:D33)</f>
        <v>9613.83</v>
      </c>
      <c r="E8" s="154">
        <f t="shared" ref="E8:J8" si="11">SUM(E10:E33)</f>
        <v>0</v>
      </c>
      <c r="F8" s="154">
        <f t="shared" si="11"/>
        <v>0</v>
      </c>
      <c r="G8" s="154">
        <f t="shared" si="11"/>
        <v>0</v>
      </c>
      <c r="H8" s="154">
        <f t="shared" si="11"/>
        <v>9613.83</v>
      </c>
      <c r="I8" s="154">
        <f t="shared" si="11"/>
        <v>9613.83</v>
      </c>
      <c r="J8" s="154">
        <f t="shared" si="11"/>
        <v>0</v>
      </c>
      <c r="K8" s="24"/>
      <c r="L8" s="25"/>
      <c r="M8" s="26"/>
      <c r="N8" s="141"/>
      <c r="O8" s="146">
        <f>SUM(O10:O33)</f>
        <v>2000</v>
      </c>
      <c r="P8" s="142">
        <f>SUM(P10:P33)</f>
        <v>9613.83</v>
      </c>
      <c r="Q8" s="142">
        <f t="shared" ref="Q8:V8" si="12">SUM(Q10:Q33)</f>
        <v>0</v>
      </c>
      <c r="R8" s="142">
        <f t="shared" si="12"/>
        <v>0</v>
      </c>
      <c r="S8" s="142">
        <f t="shared" si="12"/>
        <v>0</v>
      </c>
      <c r="T8" s="142">
        <f t="shared" si="12"/>
        <v>9613.83</v>
      </c>
      <c r="U8" s="142">
        <f t="shared" si="12"/>
        <v>9613.83</v>
      </c>
      <c r="V8" s="142">
        <f t="shared" si="12"/>
        <v>0</v>
      </c>
      <c r="W8" s="24"/>
      <c r="X8" s="26"/>
      <c r="Y8" s="141"/>
      <c r="Z8" s="146">
        <f>SUM(Z10:Z33)</f>
        <v>7500</v>
      </c>
      <c r="AA8" s="142">
        <f>SUM(AA10:AA33)</f>
        <v>0</v>
      </c>
      <c r="AB8" s="142">
        <f t="shared" ref="AB8:AG8" si="13">SUM(AB10:AB33)</f>
        <v>0</v>
      </c>
      <c r="AC8" s="142">
        <f t="shared" si="13"/>
        <v>0</v>
      </c>
      <c r="AD8" s="142">
        <f t="shared" si="13"/>
        <v>0</v>
      </c>
      <c r="AE8" s="142">
        <f t="shared" si="13"/>
        <v>0</v>
      </c>
      <c r="AF8" s="142">
        <f t="shared" si="13"/>
        <v>0</v>
      </c>
      <c r="AG8" s="142">
        <f t="shared" si="13"/>
        <v>0</v>
      </c>
      <c r="AH8" s="24"/>
      <c r="AI8" s="197"/>
      <c r="AJ8" s="141"/>
      <c r="AK8" s="146">
        <f>SUM(AK10:AK33)</f>
        <v>13500</v>
      </c>
      <c r="AL8" s="142">
        <f>SUM(AL10:AL33)</f>
        <v>0</v>
      </c>
      <c r="AM8" s="142">
        <f t="shared" ref="AM8:AR8" si="14">SUM(AM10:AM33)</f>
        <v>0</v>
      </c>
      <c r="AN8" s="142">
        <f t="shared" si="14"/>
        <v>0</v>
      </c>
      <c r="AO8" s="142">
        <f t="shared" si="14"/>
        <v>0</v>
      </c>
      <c r="AP8" s="142">
        <f t="shared" si="14"/>
        <v>0</v>
      </c>
      <c r="AQ8" s="142">
        <f t="shared" si="14"/>
        <v>0</v>
      </c>
      <c r="AR8" s="142">
        <f t="shared" si="14"/>
        <v>0</v>
      </c>
      <c r="AS8" s="24"/>
      <c r="AT8" s="197"/>
      <c r="AU8" s="141"/>
      <c r="AV8" s="146">
        <f>SUM(AV10:AV33)</f>
        <v>0</v>
      </c>
      <c r="AW8" s="142">
        <f>SUM(AW10:AW33)</f>
        <v>0</v>
      </c>
      <c r="AX8" s="142">
        <f t="shared" ref="AX8:BC8" si="15">SUM(AX10:AX33)</f>
        <v>0</v>
      </c>
      <c r="AY8" s="142">
        <f t="shared" si="15"/>
        <v>0</v>
      </c>
      <c r="AZ8" s="142">
        <f t="shared" si="15"/>
        <v>0</v>
      </c>
      <c r="BA8" s="142">
        <f t="shared" si="15"/>
        <v>0</v>
      </c>
      <c r="BB8" s="142">
        <f t="shared" si="15"/>
        <v>0</v>
      </c>
      <c r="BC8" s="142">
        <f t="shared" si="15"/>
        <v>0</v>
      </c>
      <c r="BD8" s="24"/>
      <c r="BE8" s="197"/>
      <c r="BF8" s="141"/>
      <c r="BG8" s="146">
        <f>SUM(BG10:BG33)</f>
        <v>0</v>
      </c>
      <c r="BH8" s="142">
        <f>SUM(BH10:BH33)</f>
        <v>0</v>
      </c>
      <c r="BI8" s="142">
        <f t="shared" ref="BI8:BN8" si="16">SUM(BI10:BI33)</f>
        <v>0</v>
      </c>
      <c r="BJ8" s="142">
        <f t="shared" si="16"/>
        <v>0</v>
      </c>
      <c r="BK8" s="142">
        <f t="shared" si="16"/>
        <v>0</v>
      </c>
      <c r="BL8" s="142">
        <f t="shared" si="16"/>
        <v>0</v>
      </c>
      <c r="BM8" s="142">
        <f t="shared" si="16"/>
        <v>0</v>
      </c>
      <c r="BN8" s="142">
        <f t="shared" si="16"/>
        <v>0</v>
      </c>
      <c r="BO8" s="24"/>
      <c r="BP8" s="26"/>
      <c r="BQ8" s="141"/>
      <c r="BR8" s="146">
        <f>SUM(BR10:BR33)</f>
        <v>0</v>
      </c>
      <c r="BS8" s="142">
        <f>SUM(BS10:BS33)</f>
        <v>0</v>
      </c>
      <c r="BT8" s="142">
        <f t="shared" ref="BT8:BY8" si="17">SUM(BT10:BT33)</f>
        <v>0</v>
      </c>
      <c r="BU8" s="142">
        <f t="shared" si="17"/>
        <v>0</v>
      </c>
      <c r="BV8" s="142">
        <f t="shared" si="17"/>
        <v>0</v>
      </c>
      <c r="BW8" s="142">
        <f t="shared" si="17"/>
        <v>0</v>
      </c>
      <c r="BX8" s="142">
        <f t="shared" si="17"/>
        <v>0</v>
      </c>
      <c r="BY8" s="142">
        <f t="shared" si="17"/>
        <v>0</v>
      </c>
      <c r="BZ8" s="24"/>
      <c r="CA8" s="197"/>
      <c r="CB8" s="141"/>
      <c r="CC8" s="146">
        <f>SUM(CC10:CC33)</f>
        <v>0</v>
      </c>
      <c r="CD8" s="142">
        <f>SUM(CD10:CD33)</f>
        <v>0</v>
      </c>
      <c r="CE8" s="142">
        <f t="shared" ref="CE8:CJ8" si="18">SUM(CE10:CE33)</f>
        <v>0</v>
      </c>
      <c r="CF8" s="142">
        <f t="shared" si="18"/>
        <v>0</v>
      </c>
      <c r="CG8" s="142">
        <f t="shared" si="18"/>
        <v>0</v>
      </c>
      <c r="CH8" s="142">
        <f t="shared" si="18"/>
        <v>0</v>
      </c>
      <c r="CI8" s="142">
        <f t="shared" si="18"/>
        <v>0</v>
      </c>
      <c r="CJ8" s="142">
        <f t="shared" si="18"/>
        <v>0</v>
      </c>
      <c r="CK8" s="24"/>
      <c r="CL8" s="197"/>
      <c r="CM8" s="141"/>
      <c r="CN8" s="146">
        <f>SUM(CN10:CN33)</f>
        <v>0</v>
      </c>
      <c r="CO8" s="142">
        <f>SUM(CO10:CO33)</f>
        <v>0</v>
      </c>
      <c r="CP8" s="142">
        <f t="shared" ref="CP8:CU8" si="19">SUM(CP10:CP33)</f>
        <v>0</v>
      </c>
      <c r="CQ8" s="142">
        <f t="shared" si="19"/>
        <v>0</v>
      </c>
      <c r="CR8" s="142">
        <f t="shared" si="19"/>
        <v>0</v>
      </c>
      <c r="CS8" s="142">
        <f t="shared" si="19"/>
        <v>0</v>
      </c>
      <c r="CT8" s="142">
        <f t="shared" si="19"/>
        <v>0</v>
      </c>
      <c r="CU8" s="142">
        <f t="shared" si="19"/>
        <v>0</v>
      </c>
      <c r="CV8" s="24"/>
      <c r="CW8" s="197"/>
      <c r="CX8" s="141"/>
      <c r="CY8" s="146">
        <f>SUM(CY10:CY33)</f>
        <v>0</v>
      </c>
      <c r="CZ8" s="142">
        <f>SUM(CZ10:CZ33)</f>
        <v>0</v>
      </c>
      <c r="DA8" s="142">
        <f t="shared" ref="DA8:DF8" si="20">SUM(DA10:DA33)</f>
        <v>0</v>
      </c>
      <c r="DB8" s="142">
        <f t="shared" si="20"/>
        <v>0</v>
      </c>
      <c r="DC8" s="142">
        <f t="shared" si="20"/>
        <v>0</v>
      </c>
      <c r="DD8" s="142">
        <f t="shared" si="20"/>
        <v>0</v>
      </c>
      <c r="DE8" s="142">
        <f t="shared" si="20"/>
        <v>0</v>
      </c>
      <c r="DF8" s="142">
        <f t="shared" si="20"/>
        <v>0</v>
      </c>
      <c r="DG8" s="24"/>
      <c r="DH8" s="197"/>
      <c r="DI8" s="141"/>
      <c r="DJ8" s="141"/>
      <c r="DK8" s="145">
        <v>0</v>
      </c>
      <c r="DL8" s="145"/>
      <c r="DM8" s="145"/>
      <c r="DN8" s="145"/>
      <c r="DO8" s="145"/>
      <c r="DP8" s="145"/>
      <c r="DQ8" s="145"/>
      <c r="DR8" s="145"/>
      <c r="DS8" s="145"/>
      <c r="DT8" s="145">
        <f t="shared" ref="DT8:DT29" si="21">SUM(DK8:DS8)</f>
        <v>0</v>
      </c>
      <c r="DU8" s="145"/>
      <c r="DV8" s="144">
        <f>DW8+DX8+DY8+DZ8+EB8</f>
        <v>0</v>
      </c>
      <c r="DW8" s="144">
        <v>0</v>
      </c>
      <c r="DX8" s="144">
        <v>0</v>
      </c>
      <c r="DY8" s="144">
        <v>0</v>
      </c>
      <c r="DZ8" s="144">
        <f>DT8</f>
        <v>0</v>
      </c>
      <c r="EA8" s="144">
        <f>SUM(DW8:DZ8)</f>
        <v>0</v>
      </c>
      <c r="EB8" s="144"/>
      <c r="EC8" s="126"/>
      <c r="ED8" s="126"/>
      <c r="EE8" s="126"/>
      <c r="EF8" s="126"/>
      <c r="EG8" s="126"/>
      <c r="EH8" s="126"/>
      <c r="EI8" s="126"/>
      <c r="EJ8" s="126"/>
      <c r="EK8" s="149"/>
    </row>
    <row r="9" spans="1:141" ht="15" customHeight="1" x14ac:dyDescent="0.25">
      <c r="A9" s="1180" t="s">
        <v>876</v>
      </c>
      <c r="B9" s="1181"/>
      <c r="C9" s="1185"/>
      <c r="D9" s="1185"/>
      <c r="E9" s="1185"/>
      <c r="F9" s="1185"/>
      <c r="G9" s="1185"/>
      <c r="H9" s="1185"/>
      <c r="I9" s="1185"/>
      <c r="J9" s="1185"/>
      <c r="K9" s="1181"/>
      <c r="L9" s="1181"/>
      <c r="M9" s="1182"/>
      <c r="N9" s="47"/>
      <c r="O9" s="1288" t="s">
        <v>876</v>
      </c>
      <c r="P9" s="1289"/>
      <c r="Q9" s="1289"/>
      <c r="R9" s="1289"/>
      <c r="S9" s="1289"/>
      <c r="T9" s="1289"/>
      <c r="U9" s="1289"/>
      <c r="V9" s="1289"/>
      <c r="W9" s="1289"/>
      <c r="X9" s="1290"/>
      <c r="Y9" s="47"/>
      <c r="Z9" s="1277" t="s">
        <v>876</v>
      </c>
      <c r="AA9" s="1278"/>
      <c r="AB9" s="1278"/>
      <c r="AC9" s="1278"/>
      <c r="AD9" s="1278"/>
      <c r="AE9" s="1278"/>
      <c r="AF9" s="1278"/>
      <c r="AG9" s="1278"/>
      <c r="AH9" s="1278"/>
      <c r="AI9" s="1279"/>
      <c r="AJ9" s="47"/>
      <c r="AK9" s="1277" t="s">
        <v>876</v>
      </c>
      <c r="AL9" s="1278"/>
      <c r="AM9" s="1278"/>
      <c r="AN9" s="1278"/>
      <c r="AO9" s="1278"/>
      <c r="AP9" s="1278"/>
      <c r="AQ9" s="1278"/>
      <c r="AR9" s="1278"/>
      <c r="AS9" s="1278"/>
      <c r="AT9" s="1279"/>
      <c r="AU9" s="47"/>
      <c r="AV9" s="1277" t="s">
        <v>876</v>
      </c>
      <c r="AW9" s="1278"/>
      <c r="AX9" s="1278"/>
      <c r="AY9" s="1278"/>
      <c r="AZ9" s="1278"/>
      <c r="BA9" s="1278"/>
      <c r="BB9" s="1278"/>
      <c r="BC9" s="1278"/>
      <c r="BD9" s="1278"/>
      <c r="BE9" s="1279"/>
      <c r="BF9" s="47"/>
      <c r="BG9" s="1277" t="s">
        <v>876</v>
      </c>
      <c r="BH9" s="1278"/>
      <c r="BI9" s="1278"/>
      <c r="BJ9" s="1278"/>
      <c r="BK9" s="1278"/>
      <c r="BL9" s="1278"/>
      <c r="BM9" s="1278"/>
      <c r="BN9" s="1278"/>
      <c r="BO9" s="1278"/>
      <c r="BP9" s="1279"/>
      <c r="BQ9" s="47"/>
      <c r="BR9" s="1277" t="s">
        <v>876</v>
      </c>
      <c r="BS9" s="1278"/>
      <c r="BT9" s="1278"/>
      <c r="BU9" s="1278"/>
      <c r="BV9" s="1278"/>
      <c r="BW9" s="1278"/>
      <c r="BX9" s="1278"/>
      <c r="BY9" s="1278"/>
      <c r="BZ9" s="1278"/>
      <c r="CA9" s="1279"/>
      <c r="CB9" s="47"/>
      <c r="CC9" s="1277" t="s">
        <v>876</v>
      </c>
      <c r="CD9" s="1278"/>
      <c r="CE9" s="1278"/>
      <c r="CF9" s="1278"/>
      <c r="CG9" s="1278"/>
      <c r="CH9" s="1278"/>
      <c r="CI9" s="1278"/>
      <c r="CJ9" s="1278"/>
      <c r="CK9" s="1278"/>
      <c r="CL9" s="1279"/>
      <c r="CM9" s="47"/>
      <c r="CN9" s="1277" t="s">
        <v>876</v>
      </c>
      <c r="CO9" s="1278"/>
      <c r="CP9" s="1278"/>
      <c r="CQ9" s="1278"/>
      <c r="CR9" s="1278"/>
      <c r="CS9" s="1278"/>
      <c r="CT9" s="1278"/>
      <c r="CU9" s="1278"/>
      <c r="CV9" s="1278"/>
      <c r="CW9" s="1279"/>
      <c r="CX9" s="47"/>
      <c r="CY9" s="1277" t="s">
        <v>876</v>
      </c>
      <c r="CZ9" s="1278"/>
      <c r="DA9" s="1278"/>
      <c r="DB9" s="1278"/>
      <c r="DC9" s="1278"/>
      <c r="DD9" s="1278"/>
      <c r="DE9" s="1278"/>
      <c r="DF9" s="1278"/>
      <c r="DG9" s="1278"/>
      <c r="DH9" s="1279"/>
      <c r="DI9" s="47"/>
      <c r="DK9" s="36">
        <v>0</v>
      </c>
      <c r="DL9" s="36"/>
      <c r="DM9" s="36"/>
      <c r="DN9" s="36"/>
      <c r="DO9" s="36"/>
      <c r="DP9" s="36"/>
      <c r="DQ9" s="36"/>
      <c r="DR9" s="36"/>
      <c r="DS9" s="36"/>
      <c r="DT9" s="36">
        <f t="shared" si="21"/>
        <v>0</v>
      </c>
      <c r="DU9" s="36"/>
      <c r="DV9" s="36"/>
    </row>
    <row r="10" spans="1:141" ht="94.5" customHeight="1" x14ac:dyDescent="0.25">
      <c r="A10" s="1285" t="s">
        <v>877</v>
      </c>
      <c r="B10" s="1297" t="s">
        <v>106</v>
      </c>
      <c r="C10" s="1275">
        <f>O10+Z10+AK10+AV10+BG10+BR10+CC10+CN10+CY10</f>
        <v>0</v>
      </c>
      <c r="D10" s="1114">
        <f t="shared" ref="D10:J10" si="22">P10+AA10+AL10+AW10+BH10+BS10+CD10+CO10+CZ10</f>
        <v>0</v>
      </c>
      <c r="E10" s="1114">
        <f t="shared" si="22"/>
        <v>0</v>
      </c>
      <c r="F10" s="1114">
        <f t="shared" si="22"/>
        <v>0</v>
      </c>
      <c r="G10" s="1114">
        <f t="shared" si="22"/>
        <v>0</v>
      </c>
      <c r="H10" s="1114">
        <f t="shared" si="22"/>
        <v>0</v>
      </c>
      <c r="I10" s="1114">
        <f t="shared" si="22"/>
        <v>0</v>
      </c>
      <c r="J10" s="1114">
        <f t="shared" si="22"/>
        <v>0</v>
      </c>
      <c r="K10" s="51" t="s">
        <v>300</v>
      </c>
      <c r="L10" s="204">
        <v>2</v>
      </c>
      <c r="M10" s="58">
        <f t="shared" ref="M10:M33" si="23">X10++AI10+AT10+BE10+BP10++CA10+CL10+CW10+DH10</f>
        <v>3</v>
      </c>
      <c r="N10" s="66"/>
      <c r="O10" s="1273">
        <v>0</v>
      </c>
      <c r="P10" s="1066">
        <f>U10+V10</f>
        <v>0</v>
      </c>
      <c r="Q10" s="1271"/>
      <c r="R10" s="1271"/>
      <c r="S10" s="1271"/>
      <c r="T10" s="1271">
        <v>0</v>
      </c>
      <c r="U10" s="1066">
        <f>Q10+R10+S10+T10</f>
        <v>0</v>
      </c>
      <c r="V10" s="1271"/>
      <c r="W10" s="525" t="s">
        <v>300</v>
      </c>
      <c r="X10" s="672">
        <v>3</v>
      </c>
      <c r="Y10" s="66"/>
      <c r="Z10" s="1234">
        <v>0</v>
      </c>
      <c r="AA10" s="1280">
        <f>AF10+AG10</f>
        <v>0</v>
      </c>
      <c r="AB10" s="1269"/>
      <c r="AC10" s="1269"/>
      <c r="AD10" s="1269"/>
      <c r="AE10" s="1269"/>
      <c r="AF10" s="1280">
        <f>AB10+AC10+AD10+AE10</f>
        <v>0</v>
      </c>
      <c r="AG10" s="1293"/>
      <c r="AH10" s="51" t="s">
        <v>300</v>
      </c>
      <c r="AI10" s="198"/>
      <c r="AJ10" s="66"/>
      <c r="AK10" s="1234">
        <v>0</v>
      </c>
      <c r="AL10" s="1280">
        <f>AQ10+AR10</f>
        <v>0</v>
      </c>
      <c r="AM10" s="1269"/>
      <c r="AN10" s="1269"/>
      <c r="AO10" s="1269"/>
      <c r="AP10" s="1269"/>
      <c r="AQ10" s="1280">
        <f>AM10+AN10+AO10+AP10</f>
        <v>0</v>
      </c>
      <c r="AR10" s="1269"/>
      <c r="AS10" s="51" t="s">
        <v>300</v>
      </c>
      <c r="AT10" s="198"/>
      <c r="AU10" s="66"/>
      <c r="AV10" s="1234">
        <v>0</v>
      </c>
      <c r="AW10" s="1280">
        <f>BB10+BC10</f>
        <v>0</v>
      </c>
      <c r="AX10" s="1269"/>
      <c r="AY10" s="1269"/>
      <c r="AZ10" s="1269"/>
      <c r="BA10" s="1269"/>
      <c r="BB10" s="1280">
        <f>AX10+AY10+AZ10+BA10</f>
        <v>0</v>
      </c>
      <c r="BC10" s="1269"/>
      <c r="BD10" s="51" t="s">
        <v>300</v>
      </c>
      <c r="BE10" s="198"/>
      <c r="BF10" s="66"/>
      <c r="BG10" s="1234">
        <v>0</v>
      </c>
      <c r="BH10" s="1280">
        <f>BM10+BN10</f>
        <v>0</v>
      </c>
      <c r="BI10" s="1269"/>
      <c r="BJ10" s="1269"/>
      <c r="BK10" s="1269"/>
      <c r="BL10" s="1269"/>
      <c r="BM10" s="1280">
        <f>BI10+BJ10+BK10+BL10</f>
        <v>0</v>
      </c>
      <c r="BN10" s="1269"/>
      <c r="BO10" s="51" t="s">
        <v>300</v>
      </c>
      <c r="BP10" s="190"/>
      <c r="BQ10" s="66"/>
      <c r="BR10" s="1234">
        <v>0</v>
      </c>
      <c r="BS10" s="1280">
        <f>BX10+BY10</f>
        <v>0</v>
      </c>
      <c r="BT10" s="1269"/>
      <c r="BU10" s="1269"/>
      <c r="BV10" s="1269"/>
      <c r="BW10" s="1269"/>
      <c r="BX10" s="1280">
        <f>BT10+BU10+BV10+BW10</f>
        <v>0</v>
      </c>
      <c r="BY10" s="1269"/>
      <c r="BZ10" s="51" t="s">
        <v>300</v>
      </c>
      <c r="CA10" s="198"/>
      <c r="CB10" s="66"/>
      <c r="CC10" s="1234">
        <v>0</v>
      </c>
      <c r="CD10" s="1280">
        <f>CI10+CJ10</f>
        <v>0</v>
      </c>
      <c r="CE10" s="1269"/>
      <c r="CF10" s="1269"/>
      <c r="CG10" s="1269"/>
      <c r="CH10" s="1269"/>
      <c r="CI10" s="1280">
        <f>CE10+CF10+CG10+CH10</f>
        <v>0</v>
      </c>
      <c r="CJ10" s="1269"/>
      <c r="CK10" s="51" t="s">
        <v>300</v>
      </c>
      <c r="CL10" s="198"/>
      <c r="CM10" s="66"/>
      <c r="CN10" s="1234">
        <v>0</v>
      </c>
      <c r="CO10" s="1280">
        <f>CT10+CU10</f>
        <v>0</v>
      </c>
      <c r="CP10" s="1269"/>
      <c r="CQ10" s="1269"/>
      <c r="CR10" s="1269"/>
      <c r="CS10" s="1269"/>
      <c r="CT10" s="1280">
        <f>CP10+CQ10+CR10+CS10</f>
        <v>0</v>
      </c>
      <c r="CU10" s="1269"/>
      <c r="CV10" s="51" t="s">
        <v>300</v>
      </c>
      <c r="CW10" s="198"/>
      <c r="CX10" s="66"/>
      <c r="CY10" s="1234">
        <v>0</v>
      </c>
      <c r="CZ10" s="1280">
        <f>DE10+DF10</f>
        <v>0</v>
      </c>
      <c r="DA10" s="1269"/>
      <c r="DB10" s="1269"/>
      <c r="DC10" s="1269"/>
      <c r="DD10" s="1269"/>
      <c r="DE10" s="1280">
        <f>DA10+DB10+DC10+DD10</f>
        <v>0</v>
      </c>
      <c r="DF10" s="1269"/>
      <c r="DG10" s="51" t="s">
        <v>300</v>
      </c>
      <c r="DH10" s="198"/>
      <c r="DI10" s="66"/>
      <c r="DK10" s="36">
        <v>0</v>
      </c>
      <c r="DL10" s="36"/>
      <c r="DM10" s="36"/>
      <c r="DN10" s="36"/>
      <c r="DO10" s="36"/>
      <c r="DP10" s="36"/>
      <c r="DQ10" s="36"/>
      <c r="DR10" s="36"/>
      <c r="DS10" s="36"/>
      <c r="DT10" s="36">
        <f t="shared" si="21"/>
        <v>0</v>
      </c>
      <c r="DU10" s="36"/>
      <c r="DV10" s="35">
        <f>DW10+DX10+DY10+DZ10+EB10</f>
        <v>0</v>
      </c>
      <c r="DW10" s="35">
        <v>0</v>
      </c>
      <c r="DX10" s="35">
        <v>0</v>
      </c>
      <c r="DY10" s="35">
        <v>0</v>
      </c>
      <c r="DZ10" s="35">
        <f>DT10</f>
        <v>0</v>
      </c>
      <c r="EA10" s="35">
        <f>SUM(DW10:DZ10)</f>
        <v>0</v>
      </c>
      <c r="EB10" s="35"/>
    </row>
    <row r="11" spans="1:141" ht="75.75" customHeight="1" x14ac:dyDescent="0.25">
      <c r="A11" s="1286"/>
      <c r="B11" s="1298"/>
      <c r="C11" s="1276"/>
      <c r="D11" s="1176"/>
      <c r="E11" s="1175"/>
      <c r="F11" s="1175"/>
      <c r="G11" s="1175"/>
      <c r="H11" s="1175"/>
      <c r="I11" s="1175"/>
      <c r="J11" s="1175"/>
      <c r="K11" s="51" t="s">
        <v>299</v>
      </c>
      <c r="L11" s="204">
        <v>1</v>
      </c>
      <c r="M11" s="58">
        <f t="shared" si="23"/>
        <v>8</v>
      </c>
      <c r="N11" s="66"/>
      <c r="O11" s="1274"/>
      <c r="P11" s="1027"/>
      <c r="Q11" s="1083"/>
      <c r="R11" s="1083"/>
      <c r="S11" s="1083"/>
      <c r="T11" s="1083"/>
      <c r="U11" s="1027"/>
      <c r="V11" s="1083"/>
      <c r="W11" s="525" t="s">
        <v>299</v>
      </c>
      <c r="X11" s="672">
        <v>8</v>
      </c>
      <c r="Y11" s="66"/>
      <c r="Z11" s="1243"/>
      <c r="AA11" s="1281"/>
      <c r="AB11" s="1284"/>
      <c r="AC11" s="1284"/>
      <c r="AD11" s="1284"/>
      <c r="AE11" s="1284"/>
      <c r="AF11" s="1281"/>
      <c r="AG11" s="1295"/>
      <c r="AH11" s="51" t="s">
        <v>299</v>
      </c>
      <c r="AI11" s="198"/>
      <c r="AJ11" s="66"/>
      <c r="AK11" s="1243"/>
      <c r="AL11" s="1281"/>
      <c r="AM11" s="1284"/>
      <c r="AN11" s="1284"/>
      <c r="AO11" s="1284"/>
      <c r="AP11" s="1284"/>
      <c r="AQ11" s="1281"/>
      <c r="AR11" s="1284"/>
      <c r="AS11" s="51" t="s">
        <v>299</v>
      </c>
      <c r="AT11" s="198"/>
      <c r="AU11" s="66"/>
      <c r="AV11" s="1243"/>
      <c r="AW11" s="1281"/>
      <c r="AX11" s="1284"/>
      <c r="AY11" s="1284"/>
      <c r="AZ11" s="1284"/>
      <c r="BA11" s="1284"/>
      <c r="BB11" s="1281"/>
      <c r="BC11" s="1284"/>
      <c r="BD11" s="51" t="s">
        <v>299</v>
      </c>
      <c r="BE11" s="198"/>
      <c r="BF11" s="66"/>
      <c r="BG11" s="1243"/>
      <c r="BH11" s="1281"/>
      <c r="BI11" s="1284"/>
      <c r="BJ11" s="1284"/>
      <c r="BK11" s="1284"/>
      <c r="BL11" s="1284"/>
      <c r="BM11" s="1281"/>
      <c r="BN11" s="1284"/>
      <c r="BO11" s="51" t="s">
        <v>299</v>
      </c>
      <c r="BP11" s="190"/>
      <c r="BQ11" s="66"/>
      <c r="BR11" s="1243"/>
      <c r="BS11" s="1281"/>
      <c r="BT11" s="1284"/>
      <c r="BU11" s="1284"/>
      <c r="BV11" s="1284"/>
      <c r="BW11" s="1284"/>
      <c r="BX11" s="1281"/>
      <c r="BY11" s="1284"/>
      <c r="BZ11" s="51" t="s">
        <v>299</v>
      </c>
      <c r="CA11" s="198"/>
      <c r="CB11" s="66"/>
      <c r="CC11" s="1243"/>
      <c r="CD11" s="1281"/>
      <c r="CE11" s="1284"/>
      <c r="CF11" s="1284"/>
      <c r="CG11" s="1284"/>
      <c r="CH11" s="1284"/>
      <c r="CI11" s="1281"/>
      <c r="CJ11" s="1284"/>
      <c r="CK11" s="51" t="s">
        <v>299</v>
      </c>
      <c r="CL11" s="198"/>
      <c r="CM11" s="66"/>
      <c r="CN11" s="1243"/>
      <c r="CO11" s="1281"/>
      <c r="CP11" s="1284"/>
      <c r="CQ11" s="1284"/>
      <c r="CR11" s="1284"/>
      <c r="CS11" s="1284"/>
      <c r="CT11" s="1281"/>
      <c r="CU11" s="1284"/>
      <c r="CV11" s="51" t="s">
        <v>299</v>
      </c>
      <c r="CW11" s="198"/>
      <c r="CX11" s="66"/>
      <c r="CY11" s="1243"/>
      <c r="CZ11" s="1281"/>
      <c r="DA11" s="1284"/>
      <c r="DB11" s="1284"/>
      <c r="DC11" s="1284"/>
      <c r="DD11" s="1284"/>
      <c r="DE11" s="1281"/>
      <c r="DF11" s="1284"/>
      <c r="DG11" s="51" t="s">
        <v>299</v>
      </c>
      <c r="DH11" s="198"/>
      <c r="DI11" s="66"/>
      <c r="DK11" s="36">
        <v>0</v>
      </c>
      <c r="DL11" s="36"/>
      <c r="DM11" s="36"/>
      <c r="DN11" s="36"/>
      <c r="DO11" s="36"/>
      <c r="DP11" s="36"/>
      <c r="DQ11" s="36"/>
      <c r="DR11" s="36"/>
      <c r="DS11" s="36"/>
      <c r="DT11" s="36">
        <f t="shared" si="21"/>
        <v>0</v>
      </c>
      <c r="DU11" s="36"/>
      <c r="DV11" s="35">
        <f>DW11+DX11+DY11+DZ11+EB11</f>
        <v>0</v>
      </c>
      <c r="DW11" s="35">
        <v>0</v>
      </c>
      <c r="DX11" s="35">
        <v>0</v>
      </c>
      <c r="DY11" s="35">
        <v>0</v>
      </c>
      <c r="DZ11" s="35">
        <f>DT11</f>
        <v>0</v>
      </c>
      <c r="EA11" s="35">
        <f>SUM(DW11:DZ11)</f>
        <v>0</v>
      </c>
      <c r="EB11" s="35"/>
    </row>
    <row r="12" spans="1:141" ht="89.25" customHeight="1" x14ac:dyDescent="0.25">
      <c r="A12" s="1317" t="s">
        <v>878</v>
      </c>
      <c r="B12" s="1212" t="s">
        <v>903</v>
      </c>
      <c r="C12" s="1275">
        <f>O12+Z12+AK12+AV12+BG12+BR12+CC12+CN12+CY12</f>
        <v>0</v>
      </c>
      <c r="D12" s="1114">
        <f t="shared" ref="D12:J12" si="24">P12+AA12+AL12+AW12+BH12+BS12+CD12+CO12+CZ12</f>
        <v>0</v>
      </c>
      <c r="E12" s="1114">
        <f t="shared" si="24"/>
        <v>0</v>
      </c>
      <c r="F12" s="1114">
        <f t="shared" si="24"/>
        <v>0</v>
      </c>
      <c r="G12" s="1114">
        <f t="shared" si="24"/>
        <v>0</v>
      </c>
      <c r="H12" s="1114">
        <f t="shared" si="24"/>
        <v>0</v>
      </c>
      <c r="I12" s="1114">
        <f t="shared" si="24"/>
        <v>0</v>
      </c>
      <c r="J12" s="1114">
        <f t="shared" si="24"/>
        <v>0</v>
      </c>
      <c r="K12" s="51" t="s">
        <v>879</v>
      </c>
      <c r="L12" s="204">
        <v>3</v>
      </c>
      <c r="M12" s="58">
        <f t="shared" si="23"/>
        <v>0</v>
      </c>
      <c r="N12" s="66"/>
      <c r="O12" s="1273">
        <v>0</v>
      </c>
      <c r="P12" s="1066">
        <f>U12+V12</f>
        <v>0</v>
      </c>
      <c r="Q12" s="1271"/>
      <c r="R12" s="1271"/>
      <c r="S12" s="1271"/>
      <c r="T12" s="1271"/>
      <c r="U12" s="1066">
        <f>Q12+R12+S12+T12</f>
        <v>0</v>
      </c>
      <c r="V12" s="1271"/>
      <c r="W12" s="525" t="s">
        <v>879</v>
      </c>
      <c r="X12" s="672"/>
      <c r="Y12" s="66"/>
      <c r="Z12" s="1234">
        <v>0</v>
      </c>
      <c r="AA12" s="1280">
        <f>AF12+AG12</f>
        <v>0</v>
      </c>
      <c r="AB12" s="1269"/>
      <c r="AC12" s="1269"/>
      <c r="AD12" s="1269"/>
      <c r="AE12" s="1269"/>
      <c r="AF12" s="1280">
        <f>AB12+AC12+AD12+AE12</f>
        <v>0</v>
      </c>
      <c r="AG12" s="1293"/>
      <c r="AH12" s="51" t="s">
        <v>879</v>
      </c>
      <c r="AI12" s="198"/>
      <c r="AJ12" s="66"/>
      <c r="AK12" s="1234">
        <v>0</v>
      </c>
      <c r="AL12" s="1280">
        <f>AQ12+AR12</f>
        <v>0</v>
      </c>
      <c r="AM12" s="1269"/>
      <c r="AN12" s="1269"/>
      <c r="AO12" s="1269"/>
      <c r="AP12" s="1269"/>
      <c r="AQ12" s="1280">
        <f>AM12+AN12+AO12+AP12</f>
        <v>0</v>
      </c>
      <c r="AR12" s="1269"/>
      <c r="AS12" s="51" t="s">
        <v>879</v>
      </c>
      <c r="AT12" s="198"/>
      <c r="AU12" s="66"/>
      <c r="AV12" s="1234">
        <v>0</v>
      </c>
      <c r="AW12" s="1280">
        <f>BB12+BC12</f>
        <v>0</v>
      </c>
      <c r="AX12" s="1269"/>
      <c r="AY12" s="1269"/>
      <c r="AZ12" s="1269"/>
      <c r="BA12" s="1269"/>
      <c r="BB12" s="1280">
        <f>AX12+AY12+AZ12+BA12</f>
        <v>0</v>
      </c>
      <c r="BC12" s="1269"/>
      <c r="BD12" s="51" t="s">
        <v>879</v>
      </c>
      <c r="BE12" s="198"/>
      <c r="BF12" s="66"/>
      <c r="BG12" s="1234">
        <v>0</v>
      </c>
      <c r="BH12" s="1280">
        <f>BM12+BN12</f>
        <v>0</v>
      </c>
      <c r="BI12" s="1269"/>
      <c r="BJ12" s="1269"/>
      <c r="BK12" s="1269"/>
      <c r="BL12" s="1269"/>
      <c r="BM12" s="1280">
        <f>BI12+BJ12+BK12+BL12</f>
        <v>0</v>
      </c>
      <c r="BN12" s="1269"/>
      <c r="BO12" s="51" t="s">
        <v>879</v>
      </c>
      <c r="BP12" s="190"/>
      <c r="BQ12" s="66"/>
      <c r="BR12" s="1234">
        <v>0</v>
      </c>
      <c r="BS12" s="1280">
        <f>BX12+BY12</f>
        <v>0</v>
      </c>
      <c r="BT12" s="1269"/>
      <c r="BU12" s="1269"/>
      <c r="BV12" s="1269"/>
      <c r="BW12" s="1269"/>
      <c r="BX12" s="1280">
        <f>BT12+BU12+BV12+BW12</f>
        <v>0</v>
      </c>
      <c r="BY12" s="1269"/>
      <c r="BZ12" s="51" t="s">
        <v>879</v>
      </c>
      <c r="CA12" s="198"/>
      <c r="CB12" s="66"/>
      <c r="CC12" s="1234">
        <v>0</v>
      </c>
      <c r="CD12" s="1280">
        <f>CI12+CJ12</f>
        <v>0</v>
      </c>
      <c r="CE12" s="1269"/>
      <c r="CF12" s="1269"/>
      <c r="CG12" s="1269"/>
      <c r="CH12" s="1269"/>
      <c r="CI12" s="1280">
        <f>CE12+CF12+CG12+CH12</f>
        <v>0</v>
      </c>
      <c r="CJ12" s="1269"/>
      <c r="CK12" s="51" t="s">
        <v>879</v>
      </c>
      <c r="CL12" s="198"/>
      <c r="CM12" s="66"/>
      <c r="CN12" s="1234">
        <v>0</v>
      </c>
      <c r="CO12" s="1280">
        <f>CT12+CU12</f>
        <v>0</v>
      </c>
      <c r="CP12" s="1269"/>
      <c r="CQ12" s="1269"/>
      <c r="CR12" s="1269"/>
      <c r="CS12" s="1269"/>
      <c r="CT12" s="1280">
        <f>CP12+CQ12+CR12+CS12</f>
        <v>0</v>
      </c>
      <c r="CU12" s="1269"/>
      <c r="CV12" s="51" t="s">
        <v>879</v>
      </c>
      <c r="CW12" s="198"/>
      <c r="CX12" s="66"/>
      <c r="CY12" s="1234">
        <v>0</v>
      </c>
      <c r="CZ12" s="1280">
        <f>DE12+DF12</f>
        <v>0</v>
      </c>
      <c r="DA12" s="1269"/>
      <c r="DB12" s="1269"/>
      <c r="DC12" s="1269"/>
      <c r="DD12" s="1269"/>
      <c r="DE12" s="1280">
        <f>DA12+DB12+DC12+DD12</f>
        <v>0</v>
      </c>
      <c r="DF12" s="1269"/>
      <c r="DG12" s="51" t="s">
        <v>879</v>
      </c>
      <c r="DH12" s="198"/>
      <c r="DI12" s="66"/>
      <c r="DK12" s="36">
        <v>0</v>
      </c>
      <c r="DL12" s="36"/>
      <c r="DM12" s="36"/>
      <c r="DN12" s="36"/>
      <c r="DO12" s="36"/>
      <c r="DP12" s="36"/>
      <c r="DQ12" s="36"/>
      <c r="DR12" s="36"/>
      <c r="DS12" s="36"/>
      <c r="DT12" s="36">
        <f t="shared" si="21"/>
        <v>0</v>
      </c>
      <c r="DU12" s="36"/>
      <c r="DV12" s="35">
        <f>DW12+DX12+DY12+DZ12+EB12</f>
        <v>0</v>
      </c>
      <c r="DW12" s="35">
        <v>0</v>
      </c>
      <c r="DX12" s="35">
        <f>DT12*0.7</f>
        <v>0</v>
      </c>
      <c r="DY12" s="35"/>
      <c r="DZ12" s="35">
        <f>DT12*0.15</f>
        <v>0</v>
      </c>
      <c r="EA12" s="35">
        <f>SUM(DW12:DZ12)</f>
        <v>0</v>
      </c>
      <c r="EB12" s="35">
        <f>DT12*0.15</f>
        <v>0</v>
      </c>
    </row>
    <row r="13" spans="1:141" ht="69.75" customHeight="1" x14ac:dyDescent="0.25">
      <c r="A13" s="1235"/>
      <c r="B13" s="1214"/>
      <c r="C13" s="1276"/>
      <c r="D13" s="1176"/>
      <c r="E13" s="1175"/>
      <c r="F13" s="1175"/>
      <c r="G13" s="1175"/>
      <c r="H13" s="1175"/>
      <c r="I13" s="1175"/>
      <c r="J13" s="1175"/>
      <c r="K13" s="51" t="s">
        <v>880</v>
      </c>
      <c r="L13" s="204">
        <v>30</v>
      </c>
      <c r="M13" s="58">
        <f t="shared" si="23"/>
        <v>0</v>
      </c>
      <c r="N13" s="66"/>
      <c r="O13" s="1274"/>
      <c r="P13" s="1027"/>
      <c r="Q13" s="1083"/>
      <c r="R13" s="1083"/>
      <c r="S13" s="1083"/>
      <c r="T13" s="1083"/>
      <c r="U13" s="1027"/>
      <c r="V13" s="1083"/>
      <c r="W13" s="525" t="s">
        <v>880</v>
      </c>
      <c r="X13" s="672"/>
      <c r="Y13" s="66"/>
      <c r="Z13" s="1243"/>
      <c r="AA13" s="1281"/>
      <c r="AB13" s="1284"/>
      <c r="AC13" s="1284"/>
      <c r="AD13" s="1284"/>
      <c r="AE13" s="1284"/>
      <c r="AF13" s="1281"/>
      <c r="AG13" s="1295"/>
      <c r="AH13" s="51" t="s">
        <v>880</v>
      </c>
      <c r="AI13" s="198"/>
      <c r="AJ13" s="66"/>
      <c r="AK13" s="1243"/>
      <c r="AL13" s="1281"/>
      <c r="AM13" s="1284"/>
      <c r="AN13" s="1284"/>
      <c r="AO13" s="1284"/>
      <c r="AP13" s="1284"/>
      <c r="AQ13" s="1281"/>
      <c r="AR13" s="1284"/>
      <c r="AS13" s="51" t="s">
        <v>880</v>
      </c>
      <c r="AT13" s="198"/>
      <c r="AU13" s="66"/>
      <c r="AV13" s="1243"/>
      <c r="AW13" s="1281"/>
      <c r="AX13" s="1284"/>
      <c r="AY13" s="1284"/>
      <c r="AZ13" s="1284"/>
      <c r="BA13" s="1284"/>
      <c r="BB13" s="1281"/>
      <c r="BC13" s="1284"/>
      <c r="BD13" s="51" t="s">
        <v>880</v>
      </c>
      <c r="BE13" s="198"/>
      <c r="BF13" s="66"/>
      <c r="BG13" s="1243"/>
      <c r="BH13" s="1281"/>
      <c r="BI13" s="1284"/>
      <c r="BJ13" s="1284"/>
      <c r="BK13" s="1284"/>
      <c r="BL13" s="1284"/>
      <c r="BM13" s="1281"/>
      <c r="BN13" s="1284"/>
      <c r="BO13" s="51" t="s">
        <v>880</v>
      </c>
      <c r="BP13" s="190"/>
      <c r="BQ13" s="66"/>
      <c r="BR13" s="1243"/>
      <c r="BS13" s="1281"/>
      <c r="BT13" s="1284"/>
      <c r="BU13" s="1284"/>
      <c r="BV13" s="1284"/>
      <c r="BW13" s="1284"/>
      <c r="BX13" s="1281"/>
      <c r="BY13" s="1284"/>
      <c r="BZ13" s="51" t="s">
        <v>880</v>
      </c>
      <c r="CA13" s="198"/>
      <c r="CB13" s="66"/>
      <c r="CC13" s="1243"/>
      <c r="CD13" s="1281"/>
      <c r="CE13" s="1284"/>
      <c r="CF13" s="1284"/>
      <c r="CG13" s="1284"/>
      <c r="CH13" s="1284"/>
      <c r="CI13" s="1281"/>
      <c r="CJ13" s="1284"/>
      <c r="CK13" s="51" t="s">
        <v>880</v>
      </c>
      <c r="CL13" s="198"/>
      <c r="CM13" s="66"/>
      <c r="CN13" s="1243"/>
      <c r="CO13" s="1281"/>
      <c r="CP13" s="1284"/>
      <c r="CQ13" s="1284"/>
      <c r="CR13" s="1284"/>
      <c r="CS13" s="1284"/>
      <c r="CT13" s="1281"/>
      <c r="CU13" s="1284"/>
      <c r="CV13" s="51" t="s">
        <v>880</v>
      </c>
      <c r="CW13" s="198"/>
      <c r="CX13" s="66"/>
      <c r="CY13" s="1243"/>
      <c r="CZ13" s="1281"/>
      <c r="DA13" s="1284"/>
      <c r="DB13" s="1284"/>
      <c r="DC13" s="1284"/>
      <c r="DD13" s="1284"/>
      <c r="DE13" s="1281"/>
      <c r="DF13" s="1284"/>
      <c r="DG13" s="51" t="s">
        <v>880</v>
      </c>
      <c r="DH13" s="198"/>
      <c r="DI13" s="66"/>
      <c r="DK13" s="36"/>
      <c r="DL13" s="36"/>
      <c r="DM13" s="36"/>
      <c r="DN13" s="36"/>
      <c r="DO13" s="36"/>
      <c r="DP13" s="36"/>
      <c r="DQ13" s="36"/>
      <c r="DR13" s="36"/>
      <c r="DS13" s="36"/>
      <c r="DT13" s="36">
        <f t="shared" si="21"/>
        <v>0</v>
      </c>
      <c r="DU13" s="36"/>
      <c r="DV13" s="36"/>
    </row>
    <row r="14" spans="1:141" ht="132.75" customHeight="1" x14ac:dyDescent="0.25">
      <c r="A14" s="50" t="s">
        <v>301</v>
      </c>
      <c r="B14" s="615" t="s">
        <v>106</v>
      </c>
      <c r="C14" s="91">
        <f>O14+Z14+AK14+AV14+BG14+BR14+CC14+CN14+CY14</f>
        <v>0</v>
      </c>
      <c r="D14" s="71">
        <f t="shared" ref="D14:J15" si="25">P14+AA14+AL14+AW14+BH14+BS14+CD14+CO14+CZ14</f>
        <v>0</v>
      </c>
      <c r="E14" s="71">
        <f t="shared" si="25"/>
        <v>0</v>
      </c>
      <c r="F14" s="71">
        <f t="shared" si="25"/>
        <v>0</v>
      </c>
      <c r="G14" s="71">
        <f t="shared" si="25"/>
        <v>0</v>
      </c>
      <c r="H14" s="71">
        <f t="shared" si="25"/>
        <v>0</v>
      </c>
      <c r="I14" s="71">
        <f t="shared" si="25"/>
        <v>0</v>
      </c>
      <c r="J14" s="71">
        <f t="shared" si="25"/>
        <v>0</v>
      </c>
      <c r="K14" s="51" t="s">
        <v>881</v>
      </c>
      <c r="L14" s="204">
        <v>2</v>
      </c>
      <c r="M14" s="58">
        <f t="shared" si="23"/>
        <v>2</v>
      </c>
      <c r="N14" s="66"/>
      <c r="O14" s="689">
        <v>0</v>
      </c>
      <c r="P14" s="643">
        <f>U14+V14</f>
        <v>0</v>
      </c>
      <c r="Q14" s="690"/>
      <c r="R14" s="690"/>
      <c r="S14" s="690"/>
      <c r="T14" s="690">
        <v>0</v>
      </c>
      <c r="U14" s="643">
        <f>Q14+R14+S14+T14</f>
        <v>0</v>
      </c>
      <c r="V14" s="690"/>
      <c r="W14" s="525" t="s">
        <v>881</v>
      </c>
      <c r="X14" s="672">
        <v>2</v>
      </c>
      <c r="Y14" s="66"/>
      <c r="Z14" s="98">
        <v>0</v>
      </c>
      <c r="AA14" s="93">
        <f>AF14+AG14</f>
        <v>0</v>
      </c>
      <c r="AB14" s="562"/>
      <c r="AC14" s="562"/>
      <c r="AD14" s="562"/>
      <c r="AE14" s="562"/>
      <c r="AF14" s="93">
        <f>AB14+AC14+AD14+AE14</f>
        <v>0</v>
      </c>
      <c r="AG14" s="216"/>
      <c r="AH14" s="51" t="s">
        <v>881</v>
      </c>
      <c r="AI14" s="198"/>
      <c r="AJ14" s="66"/>
      <c r="AK14" s="98">
        <v>0</v>
      </c>
      <c r="AL14" s="93">
        <f>AQ14+AR14</f>
        <v>0</v>
      </c>
      <c r="AM14" s="562"/>
      <c r="AN14" s="562"/>
      <c r="AO14" s="562"/>
      <c r="AP14" s="562"/>
      <c r="AQ14" s="93">
        <f>AM14+AN14+AO14+AP14</f>
        <v>0</v>
      </c>
      <c r="AR14" s="562"/>
      <c r="AS14" s="51" t="s">
        <v>881</v>
      </c>
      <c r="AT14" s="198"/>
      <c r="AU14" s="66"/>
      <c r="AV14" s="98">
        <v>0</v>
      </c>
      <c r="AW14" s="93">
        <f>BB14+BC14</f>
        <v>0</v>
      </c>
      <c r="AX14" s="562"/>
      <c r="AY14" s="562"/>
      <c r="AZ14" s="562"/>
      <c r="BA14" s="562"/>
      <c r="BB14" s="93">
        <f>AX14+AY14+AZ14+BA14</f>
        <v>0</v>
      </c>
      <c r="BC14" s="562"/>
      <c r="BD14" s="51" t="s">
        <v>881</v>
      </c>
      <c r="BE14" s="198"/>
      <c r="BF14" s="66"/>
      <c r="BG14" s="98">
        <v>0</v>
      </c>
      <c r="BH14" s="93">
        <f>BM14+BN14</f>
        <v>0</v>
      </c>
      <c r="BI14" s="562"/>
      <c r="BJ14" s="562"/>
      <c r="BK14" s="562"/>
      <c r="BL14" s="562"/>
      <c r="BM14" s="93">
        <f>BI14+BJ14+BK14+BL14</f>
        <v>0</v>
      </c>
      <c r="BN14" s="562"/>
      <c r="BO14" s="51" t="s">
        <v>881</v>
      </c>
      <c r="BP14" s="190"/>
      <c r="BQ14" s="66"/>
      <c r="BR14" s="98">
        <v>0</v>
      </c>
      <c r="BS14" s="93">
        <f>BX14+BY14</f>
        <v>0</v>
      </c>
      <c r="BT14" s="562"/>
      <c r="BU14" s="562"/>
      <c r="BV14" s="562"/>
      <c r="BW14" s="562"/>
      <c r="BX14" s="93">
        <f>BT14+BU14+BV14+BW14</f>
        <v>0</v>
      </c>
      <c r="BY14" s="562"/>
      <c r="BZ14" s="51" t="s">
        <v>881</v>
      </c>
      <c r="CA14" s="198"/>
      <c r="CB14" s="66"/>
      <c r="CC14" s="98">
        <v>0</v>
      </c>
      <c r="CD14" s="93">
        <f>CI14+CJ14</f>
        <v>0</v>
      </c>
      <c r="CE14" s="562"/>
      <c r="CF14" s="562"/>
      <c r="CG14" s="562"/>
      <c r="CH14" s="562"/>
      <c r="CI14" s="93">
        <f>CE14+CF14+CG14+CH14</f>
        <v>0</v>
      </c>
      <c r="CJ14" s="562"/>
      <c r="CK14" s="51" t="s">
        <v>881</v>
      </c>
      <c r="CL14" s="198"/>
      <c r="CM14" s="66"/>
      <c r="CN14" s="98">
        <v>0</v>
      </c>
      <c r="CO14" s="93">
        <f>CT14+CU14</f>
        <v>0</v>
      </c>
      <c r="CP14" s="562"/>
      <c r="CQ14" s="562"/>
      <c r="CR14" s="562"/>
      <c r="CS14" s="562"/>
      <c r="CT14" s="93">
        <f>CP14+CQ14+CR14+CS14</f>
        <v>0</v>
      </c>
      <c r="CU14" s="562"/>
      <c r="CV14" s="51" t="s">
        <v>881</v>
      </c>
      <c r="CW14" s="198"/>
      <c r="CX14" s="66"/>
      <c r="CY14" s="98">
        <v>0</v>
      </c>
      <c r="CZ14" s="93">
        <f>DE14+DF14</f>
        <v>0</v>
      </c>
      <c r="DA14" s="562"/>
      <c r="DB14" s="562"/>
      <c r="DC14" s="562"/>
      <c r="DD14" s="562"/>
      <c r="DE14" s="93">
        <f>DA14+DB14+DC14+DD14</f>
        <v>0</v>
      </c>
      <c r="DF14" s="562"/>
      <c r="DG14" s="51" t="s">
        <v>881</v>
      </c>
      <c r="DH14" s="198"/>
      <c r="DI14" s="66"/>
      <c r="DK14" s="36">
        <v>2000</v>
      </c>
      <c r="DL14" s="36">
        <v>3000</v>
      </c>
      <c r="DM14" s="36">
        <v>5000</v>
      </c>
      <c r="DN14" s="36"/>
      <c r="DO14" s="36"/>
      <c r="DP14" s="36"/>
      <c r="DQ14" s="36"/>
      <c r="DR14" s="36"/>
      <c r="DS14" s="36"/>
      <c r="DT14" s="36">
        <f t="shared" si="21"/>
        <v>10000</v>
      </c>
      <c r="DU14" s="36"/>
      <c r="DV14" s="35">
        <f>DW14+DX14+DY14+DZ14+EB14</f>
        <v>10000</v>
      </c>
      <c r="DW14" s="35">
        <f>DT14*0.85</f>
        <v>8500</v>
      </c>
      <c r="DX14" s="35">
        <f>DT14*0.1</f>
        <v>1000</v>
      </c>
      <c r="DY14" s="35"/>
      <c r="DZ14" s="35">
        <f>DT14*0.05</f>
        <v>500</v>
      </c>
      <c r="EA14" s="35">
        <f>SUM(DW14:DZ14)</f>
        <v>10000</v>
      </c>
      <c r="EB14" s="35"/>
    </row>
    <row r="15" spans="1:141" ht="99" customHeight="1" x14ac:dyDescent="0.25">
      <c r="A15" s="50" t="s">
        <v>882</v>
      </c>
      <c r="B15" s="615" t="s">
        <v>107</v>
      </c>
      <c r="C15" s="91">
        <f>O15+Z15+AK15+AV15+BG15+BR15+CC15+CN15+CY15</f>
        <v>0</v>
      </c>
      <c r="D15" s="71">
        <f t="shared" si="25"/>
        <v>0</v>
      </c>
      <c r="E15" s="71">
        <f t="shared" si="25"/>
        <v>0</v>
      </c>
      <c r="F15" s="71">
        <f t="shared" si="25"/>
        <v>0</v>
      </c>
      <c r="G15" s="71">
        <f t="shared" si="25"/>
        <v>0</v>
      </c>
      <c r="H15" s="71">
        <f t="shared" si="25"/>
        <v>0</v>
      </c>
      <c r="I15" s="71">
        <f t="shared" si="25"/>
        <v>0</v>
      </c>
      <c r="J15" s="71">
        <f t="shared" si="25"/>
        <v>0</v>
      </c>
      <c r="K15" s="51" t="s">
        <v>302</v>
      </c>
      <c r="L15" s="204">
        <v>15</v>
      </c>
      <c r="M15" s="58">
        <f t="shared" si="23"/>
        <v>0</v>
      </c>
      <c r="N15" s="66"/>
      <c r="O15" s="691">
        <v>0</v>
      </c>
      <c r="P15" s="643">
        <f>U15+V15</f>
        <v>0</v>
      </c>
      <c r="Q15" s="675"/>
      <c r="R15" s="675"/>
      <c r="S15" s="675"/>
      <c r="T15" s="675"/>
      <c r="U15" s="643">
        <f>Q15+R15+S15+T15</f>
        <v>0</v>
      </c>
      <c r="V15" s="675"/>
      <c r="W15" s="525" t="s">
        <v>302</v>
      </c>
      <c r="X15" s="672"/>
      <c r="Y15" s="66"/>
      <c r="Z15" s="97">
        <v>0</v>
      </c>
      <c r="AA15" s="93">
        <f>AF15+AG15</f>
        <v>0</v>
      </c>
      <c r="AB15" s="137"/>
      <c r="AC15" s="137"/>
      <c r="AD15" s="137"/>
      <c r="AE15" s="137"/>
      <c r="AF15" s="93">
        <f>AB15+AC15+AD15+AE15</f>
        <v>0</v>
      </c>
      <c r="AG15" s="220"/>
      <c r="AH15" s="51" t="s">
        <v>302</v>
      </c>
      <c r="AI15" s="198"/>
      <c r="AJ15" s="66"/>
      <c r="AK15" s="97">
        <v>0</v>
      </c>
      <c r="AL15" s="93">
        <f>AQ15+AR15</f>
        <v>0</v>
      </c>
      <c r="AM15" s="137"/>
      <c r="AN15" s="137"/>
      <c r="AO15" s="137"/>
      <c r="AP15" s="137"/>
      <c r="AQ15" s="93">
        <f>AM15+AN15+AO15+AP15</f>
        <v>0</v>
      </c>
      <c r="AR15" s="137"/>
      <c r="AS15" s="51" t="s">
        <v>302</v>
      </c>
      <c r="AT15" s="198"/>
      <c r="AU15" s="66"/>
      <c r="AV15" s="97">
        <v>0</v>
      </c>
      <c r="AW15" s="93">
        <f>BB15+BC15</f>
        <v>0</v>
      </c>
      <c r="AX15" s="137"/>
      <c r="AY15" s="137"/>
      <c r="AZ15" s="137"/>
      <c r="BA15" s="137"/>
      <c r="BB15" s="93">
        <f>AX15+AY15+AZ15+BA15</f>
        <v>0</v>
      </c>
      <c r="BC15" s="137"/>
      <c r="BD15" s="51" t="s">
        <v>302</v>
      </c>
      <c r="BE15" s="198"/>
      <c r="BF15" s="66"/>
      <c r="BG15" s="97">
        <v>0</v>
      </c>
      <c r="BH15" s="93">
        <f>BM15+BN15</f>
        <v>0</v>
      </c>
      <c r="BI15" s="137"/>
      <c r="BJ15" s="137"/>
      <c r="BK15" s="137"/>
      <c r="BL15" s="137"/>
      <c r="BM15" s="93">
        <f>BI15+BJ15+BK15+BL15</f>
        <v>0</v>
      </c>
      <c r="BN15" s="137"/>
      <c r="BO15" s="51" t="s">
        <v>302</v>
      </c>
      <c r="BP15" s="190"/>
      <c r="BQ15" s="66"/>
      <c r="BR15" s="97">
        <v>0</v>
      </c>
      <c r="BS15" s="93">
        <f>BX15+BY15</f>
        <v>0</v>
      </c>
      <c r="BT15" s="137"/>
      <c r="BU15" s="137"/>
      <c r="BV15" s="137"/>
      <c r="BW15" s="137"/>
      <c r="BX15" s="93">
        <f>BT15+BU15+BV15+BW15</f>
        <v>0</v>
      </c>
      <c r="BY15" s="137"/>
      <c r="BZ15" s="51" t="s">
        <v>302</v>
      </c>
      <c r="CA15" s="198"/>
      <c r="CB15" s="66"/>
      <c r="CC15" s="97">
        <v>0</v>
      </c>
      <c r="CD15" s="93">
        <f>CI15+CJ15</f>
        <v>0</v>
      </c>
      <c r="CE15" s="137"/>
      <c r="CF15" s="137"/>
      <c r="CG15" s="137"/>
      <c r="CH15" s="137"/>
      <c r="CI15" s="93">
        <f>CE15+CF15+CG15+CH15</f>
        <v>0</v>
      </c>
      <c r="CJ15" s="137"/>
      <c r="CK15" s="51" t="s">
        <v>302</v>
      </c>
      <c r="CL15" s="198"/>
      <c r="CM15" s="66"/>
      <c r="CN15" s="97">
        <v>0</v>
      </c>
      <c r="CO15" s="93">
        <f>CT15+CU15</f>
        <v>0</v>
      </c>
      <c r="CP15" s="137"/>
      <c r="CQ15" s="137"/>
      <c r="CR15" s="137"/>
      <c r="CS15" s="137"/>
      <c r="CT15" s="93">
        <f>CP15+CQ15+CR15+CS15</f>
        <v>0</v>
      </c>
      <c r="CU15" s="137"/>
      <c r="CV15" s="51" t="s">
        <v>302</v>
      </c>
      <c r="CW15" s="198"/>
      <c r="CX15" s="66"/>
      <c r="CY15" s="97">
        <v>0</v>
      </c>
      <c r="CZ15" s="93">
        <f>DE15+DF15</f>
        <v>0</v>
      </c>
      <c r="DA15" s="137"/>
      <c r="DB15" s="137"/>
      <c r="DC15" s="137"/>
      <c r="DD15" s="137"/>
      <c r="DE15" s="93">
        <f>DA15+DB15+DC15+DD15</f>
        <v>0</v>
      </c>
      <c r="DF15" s="137"/>
      <c r="DG15" s="51" t="s">
        <v>302</v>
      </c>
      <c r="DH15" s="198"/>
      <c r="DI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>
        <f t="shared" si="21"/>
        <v>0</v>
      </c>
      <c r="DU15" s="36"/>
      <c r="DV15" s="36"/>
    </row>
    <row r="16" spans="1:141" ht="81.75" customHeight="1" x14ac:dyDescent="0.25">
      <c r="A16" s="1174" t="s">
        <v>227</v>
      </c>
      <c r="B16" s="1179" t="s">
        <v>107</v>
      </c>
      <c r="C16" s="1275">
        <f>O16+Z16+AK16+AV16+BG16+BR16+CC16+CN16+CY16</f>
        <v>0</v>
      </c>
      <c r="D16" s="1114">
        <f t="shared" ref="D16:J16" si="26">P16+AA16+AL16+AW16+BH16+BS16+CD16+CO16+CZ16</f>
        <v>9613.83</v>
      </c>
      <c r="E16" s="1114">
        <f t="shared" si="26"/>
        <v>0</v>
      </c>
      <c r="F16" s="1114">
        <f t="shared" si="26"/>
        <v>0</v>
      </c>
      <c r="G16" s="1114">
        <f t="shared" si="26"/>
        <v>0</v>
      </c>
      <c r="H16" s="1114">
        <f t="shared" si="26"/>
        <v>9613.83</v>
      </c>
      <c r="I16" s="1114">
        <f t="shared" si="26"/>
        <v>9613.83</v>
      </c>
      <c r="J16" s="1114">
        <f t="shared" si="26"/>
        <v>0</v>
      </c>
      <c r="K16" s="51" t="s">
        <v>715</v>
      </c>
      <c r="L16" s="204">
        <v>6</v>
      </c>
      <c r="M16" s="58">
        <f t="shared" si="23"/>
        <v>4</v>
      </c>
      <c r="N16" s="66"/>
      <c r="O16" s="1273">
        <v>0</v>
      </c>
      <c r="P16" s="1066">
        <f>U16+V16</f>
        <v>9613.83</v>
      </c>
      <c r="Q16" s="1271"/>
      <c r="R16" s="1271"/>
      <c r="S16" s="1271"/>
      <c r="T16" s="1271">
        <f>4863.95+1188+1763.66+1798.22</f>
        <v>9613.83</v>
      </c>
      <c r="U16" s="1066">
        <f>Q16+R16+S16+T16</f>
        <v>9613.83</v>
      </c>
      <c r="V16" s="1271"/>
      <c r="W16" s="525" t="s">
        <v>715</v>
      </c>
      <c r="X16" s="672">
        <f>2+2</f>
        <v>4</v>
      </c>
      <c r="Y16" s="66"/>
      <c r="Z16" s="1234">
        <v>0</v>
      </c>
      <c r="AA16" s="1280">
        <f>AF16+AG16</f>
        <v>0</v>
      </c>
      <c r="AB16" s="1269"/>
      <c r="AC16" s="1269"/>
      <c r="AD16" s="1269"/>
      <c r="AE16" s="1269"/>
      <c r="AF16" s="1280">
        <f>AB16+AC16+AD16+AE16</f>
        <v>0</v>
      </c>
      <c r="AG16" s="1293"/>
      <c r="AH16" s="51" t="s">
        <v>715</v>
      </c>
      <c r="AI16" s="198"/>
      <c r="AJ16" s="66"/>
      <c r="AK16" s="1234">
        <v>0</v>
      </c>
      <c r="AL16" s="1280">
        <f>AQ16+AR16</f>
        <v>0</v>
      </c>
      <c r="AM16" s="1269"/>
      <c r="AN16" s="1269"/>
      <c r="AO16" s="1269"/>
      <c r="AP16" s="1269"/>
      <c r="AQ16" s="1280">
        <f>AM16+AN16+AO16+AP16</f>
        <v>0</v>
      </c>
      <c r="AR16" s="1269"/>
      <c r="AS16" s="51" t="s">
        <v>715</v>
      </c>
      <c r="AT16" s="198"/>
      <c r="AU16" s="66"/>
      <c r="AV16" s="1234">
        <v>0</v>
      </c>
      <c r="AW16" s="1280">
        <f>BB16+BC16</f>
        <v>0</v>
      </c>
      <c r="AX16" s="1269"/>
      <c r="AY16" s="1269"/>
      <c r="AZ16" s="1269"/>
      <c r="BA16" s="1269"/>
      <c r="BB16" s="1280">
        <f>AX16+AY16+AZ16+BA16</f>
        <v>0</v>
      </c>
      <c r="BC16" s="1269"/>
      <c r="BD16" s="51" t="s">
        <v>715</v>
      </c>
      <c r="BE16" s="198"/>
      <c r="BF16" s="66"/>
      <c r="BG16" s="1234">
        <v>0</v>
      </c>
      <c r="BH16" s="1280">
        <f>BM16+BN16</f>
        <v>0</v>
      </c>
      <c r="BI16" s="1269"/>
      <c r="BJ16" s="1269"/>
      <c r="BK16" s="1269"/>
      <c r="BL16" s="1269"/>
      <c r="BM16" s="1280">
        <f>BI16+BJ16+BK16+BL16</f>
        <v>0</v>
      </c>
      <c r="BN16" s="1269"/>
      <c r="BO16" s="51" t="s">
        <v>715</v>
      </c>
      <c r="BP16" s="190"/>
      <c r="BQ16" s="66"/>
      <c r="BR16" s="1234">
        <v>0</v>
      </c>
      <c r="BS16" s="1280">
        <f>BX16+BY16</f>
        <v>0</v>
      </c>
      <c r="BT16" s="1269"/>
      <c r="BU16" s="1269"/>
      <c r="BV16" s="1269"/>
      <c r="BW16" s="1269"/>
      <c r="BX16" s="1280">
        <f>BT16+BU16+BV16+BW16</f>
        <v>0</v>
      </c>
      <c r="BY16" s="1269"/>
      <c r="BZ16" s="51" t="s">
        <v>715</v>
      </c>
      <c r="CA16" s="198"/>
      <c r="CB16" s="66"/>
      <c r="CC16" s="1234">
        <v>0</v>
      </c>
      <c r="CD16" s="1280">
        <f>CI16+CJ16</f>
        <v>0</v>
      </c>
      <c r="CE16" s="1269"/>
      <c r="CF16" s="1269"/>
      <c r="CG16" s="1269"/>
      <c r="CH16" s="1269"/>
      <c r="CI16" s="1280">
        <f>CE16+CF16+CG16+CH16</f>
        <v>0</v>
      </c>
      <c r="CJ16" s="1269"/>
      <c r="CK16" s="51" t="s">
        <v>715</v>
      </c>
      <c r="CL16" s="198"/>
      <c r="CM16" s="66"/>
      <c r="CN16" s="1234">
        <v>0</v>
      </c>
      <c r="CO16" s="1280">
        <f>CT16+CU16</f>
        <v>0</v>
      </c>
      <c r="CP16" s="1269"/>
      <c r="CQ16" s="1269"/>
      <c r="CR16" s="1269"/>
      <c r="CS16" s="1269"/>
      <c r="CT16" s="1280">
        <f>CP16+CQ16+CR16+CS16</f>
        <v>0</v>
      </c>
      <c r="CU16" s="1269"/>
      <c r="CV16" s="51" t="s">
        <v>715</v>
      </c>
      <c r="CW16" s="198"/>
      <c r="CX16" s="66"/>
      <c r="CY16" s="1234">
        <v>0</v>
      </c>
      <c r="CZ16" s="1280">
        <f>DE16+DF16</f>
        <v>0</v>
      </c>
      <c r="DA16" s="1269"/>
      <c r="DB16" s="1269"/>
      <c r="DC16" s="1269"/>
      <c r="DD16" s="1269"/>
      <c r="DE16" s="1280">
        <f>DA16+DB16+DC16+DD16</f>
        <v>0</v>
      </c>
      <c r="DF16" s="1269"/>
      <c r="DG16" s="51" t="s">
        <v>715</v>
      </c>
      <c r="DH16" s="198"/>
      <c r="DI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>
        <f t="shared" si="21"/>
        <v>0</v>
      </c>
      <c r="DU16" s="36"/>
      <c r="DV16" s="36"/>
    </row>
    <row r="17" spans="1:140" ht="69.75" customHeight="1" x14ac:dyDescent="0.25">
      <c r="A17" s="1174"/>
      <c r="B17" s="1179"/>
      <c r="C17" s="1276"/>
      <c r="D17" s="1176"/>
      <c r="E17" s="1175"/>
      <c r="F17" s="1175"/>
      <c r="G17" s="1175"/>
      <c r="H17" s="1175"/>
      <c r="I17" s="1175"/>
      <c r="J17" s="1175"/>
      <c r="K17" s="51" t="s">
        <v>716</v>
      </c>
      <c r="L17" s="204">
        <v>50</v>
      </c>
      <c r="M17" s="58">
        <f t="shared" si="23"/>
        <v>0</v>
      </c>
      <c r="N17" s="66"/>
      <c r="O17" s="1274"/>
      <c r="P17" s="1027"/>
      <c r="Q17" s="1083"/>
      <c r="R17" s="1083"/>
      <c r="S17" s="1083"/>
      <c r="T17" s="1083"/>
      <c r="U17" s="1027"/>
      <c r="V17" s="1083"/>
      <c r="W17" s="525" t="s">
        <v>716</v>
      </c>
      <c r="X17" s="672"/>
      <c r="Y17" s="66"/>
      <c r="Z17" s="1243"/>
      <c r="AA17" s="1281"/>
      <c r="AB17" s="1284"/>
      <c r="AC17" s="1284"/>
      <c r="AD17" s="1284"/>
      <c r="AE17" s="1284"/>
      <c r="AF17" s="1281"/>
      <c r="AG17" s="1295"/>
      <c r="AH17" s="51" t="s">
        <v>716</v>
      </c>
      <c r="AI17" s="198"/>
      <c r="AJ17" s="66"/>
      <c r="AK17" s="1243"/>
      <c r="AL17" s="1281"/>
      <c r="AM17" s="1284"/>
      <c r="AN17" s="1284"/>
      <c r="AO17" s="1284"/>
      <c r="AP17" s="1284"/>
      <c r="AQ17" s="1281"/>
      <c r="AR17" s="1284"/>
      <c r="AS17" s="51" t="s">
        <v>716</v>
      </c>
      <c r="AT17" s="198"/>
      <c r="AU17" s="66"/>
      <c r="AV17" s="1243"/>
      <c r="AW17" s="1281"/>
      <c r="AX17" s="1284"/>
      <c r="AY17" s="1284"/>
      <c r="AZ17" s="1284"/>
      <c r="BA17" s="1284"/>
      <c r="BB17" s="1281"/>
      <c r="BC17" s="1284"/>
      <c r="BD17" s="51" t="s">
        <v>716</v>
      </c>
      <c r="BE17" s="198"/>
      <c r="BF17" s="66"/>
      <c r="BG17" s="1243"/>
      <c r="BH17" s="1281"/>
      <c r="BI17" s="1284"/>
      <c r="BJ17" s="1284"/>
      <c r="BK17" s="1284"/>
      <c r="BL17" s="1284"/>
      <c r="BM17" s="1281"/>
      <c r="BN17" s="1284"/>
      <c r="BO17" s="51" t="s">
        <v>716</v>
      </c>
      <c r="BP17" s="190"/>
      <c r="BQ17" s="66"/>
      <c r="BR17" s="1243"/>
      <c r="BS17" s="1281"/>
      <c r="BT17" s="1284"/>
      <c r="BU17" s="1284"/>
      <c r="BV17" s="1284"/>
      <c r="BW17" s="1284"/>
      <c r="BX17" s="1281"/>
      <c r="BY17" s="1284"/>
      <c r="BZ17" s="51" t="s">
        <v>716</v>
      </c>
      <c r="CA17" s="198"/>
      <c r="CB17" s="66"/>
      <c r="CC17" s="1243"/>
      <c r="CD17" s="1281"/>
      <c r="CE17" s="1284"/>
      <c r="CF17" s="1284"/>
      <c r="CG17" s="1284"/>
      <c r="CH17" s="1284"/>
      <c r="CI17" s="1281"/>
      <c r="CJ17" s="1284"/>
      <c r="CK17" s="51" t="s">
        <v>716</v>
      </c>
      <c r="CL17" s="198"/>
      <c r="CM17" s="66"/>
      <c r="CN17" s="1243"/>
      <c r="CO17" s="1281"/>
      <c r="CP17" s="1284"/>
      <c r="CQ17" s="1284"/>
      <c r="CR17" s="1284"/>
      <c r="CS17" s="1284"/>
      <c r="CT17" s="1281"/>
      <c r="CU17" s="1284"/>
      <c r="CV17" s="51" t="s">
        <v>716</v>
      </c>
      <c r="CW17" s="198"/>
      <c r="CX17" s="66"/>
      <c r="CY17" s="1243"/>
      <c r="CZ17" s="1281"/>
      <c r="DA17" s="1284"/>
      <c r="DB17" s="1284"/>
      <c r="DC17" s="1284"/>
      <c r="DD17" s="1284"/>
      <c r="DE17" s="1281"/>
      <c r="DF17" s="1284"/>
      <c r="DG17" s="51" t="s">
        <v>716</v>
      </c>
      <c r="DH17" s="198"/>
      <c r="DI17" s="66"/>
      <c r="DK17" s="36"/>
      <c r="DL17" s="36"/>
      <c r="DM17" s="36"/>
      <c r="DN17" s="36"/>
      <c r="DO17" s="36"/>
      <c r="DP17" s="36"/>
      <c r="DQ17" s="36"/>
      <c r="DR17" s="36"/>
      <c r="DS17" s="36"/>
      <c r="DT17" s="36">
        <f t="shared" si="21"/>
        <v>0</v>
      </c>
      <c r="DU17" s="36"/>
      <c r="DV17" s="36"/>
    </row>
    <row r="18" spans="1:140" ht="72" customHeight="1" x14ac:dyDescent="0.25">
      <c r="A18" s="1285" t="s">
        <v>228</v>
      </c>
      <c r="B18" s="1297" t="s">
        <v>693</v>
      </c>
      <c r="C18" s="1300">
        <f>O18+Z18+AK18+AV18+BG18+BR18+CC18+CN18+CY18</f>
        <v>10000</v>
      </c>
      <c r="D18" s="1114">
        <f t="shared" ref="D18:J18" si="27">P18+AA18+AL18+AW18+BH18+BS18+CD18+CO18+CZ18</f>
        <v>0</v>
      </c>
      <c r="E18" s="1114">
        <f t="shared" si="27"/>
        <v>0</v>
      </c>
      <c r="F18" s="1114">
        <f t="shared" si="27"/>
        <v>0</v>
      </c>
      <c r="G18" s="1114">
        <f t="shared" si="27"/>
        <v>0</v>
      </c>
      <c r="H18" s="1114">
        <f t="shared" si="27"/>
        <v>0</v>
      </c>
      <c r="I18" s="1114">
        <f t="shared" si="27"/>
        <v>0</v>
      </c>
      <c r="J18" s="1114">
        <f t="shared" si="27"/>
        <v>0</v>
      </c>
      <c r="K18" s="90" t="s">
        <v>696</v>
      </c>
      <c r="L18" s="204">
        <v>1</v>
      </c>
      <c r="M18" s="58">
        <f t="shared" si="23"/>
        <v>0</v>
      </c>
      <c r="N18" s="66"/>
      <c r="O18" s="1273">
        <v>2000</v>
      </c>
      <c r="P18" s="1066">
        <f>U18+V18</f>
        <v>0</v>
      </c>
      <c r="Q18" s="1271"/>
      <c r="R18" s="1271"/>
      <c r="S18" s="1271"/>
      <c r="T18" s="1271"/>
      <c r="U18" s="1066">
        <f>Q18+R18+S18+T18</f>
        <v>0</v>
      </c>
      <c r="V18" s="1271"/>
      <c r="W18" s="692" t="s">
        <v>696</v>
      </c>
      <c r="X18" s="672"/>
      <c r="Y18" s="66"/>
      <c r="Z18" s="1234">
        <v>3000</v>
      </c>
      <c r="AA18" s="1280">
        <f>AF18+AG18</f>
        <v>0</v>
      </c>
      <c r="AB18" s="1269"/>
      <c r="AC18" s="1269"/>
      <c r="AD18" s="1269"/>
      <c r="AE18" s="1269"/>
      <c r="AF18" s="1280">
        <f>AB18+AC18+AD18+AE18</f>
        <v>0</v>
      </c>
      <c r="AG18" s="1293"/>
      <c r="AH18" s="90" t="s">
        <v>696</v>
      </c>
      <c r="AI18" s="198"/>
      <c r="AJ18" s="66"/>
      <c r="AK18" s="1234">
        <v>5000</v>
      </c>
      <c r="AL18" s="1280">
        <f>AQ18+AR18</f>
        <v>0</v>
      </c>
      <c r="AM18" s="1269"/>
      <c r="AN18" s="1269"/>
      <c r="AO18" s="1269"/>
      <c r="AP18" s="1269"/>
      <c r="AQ18" s="1280">
        <f>AM18+AN18+AO18+AP18</f>
        <v>0</v>
      </c>
      <c r="AR18" s="1269"/>
      <c r="AS18" s="90" t="s">
        <v>696</v>
      </c>
      <c r="AT18" s="198"/>
      <c r="AU18" s="66"/>
      <c r="AV18" s="1234">
        <v>0</v>
      </c>
      <c r="AW18" s="1280">
        <f>BB18+BC18</f>
        <v>0</v>
      </c>
      <c r="AX18" s="1269"/>
      <c r="AY18" s="1269"/>
      <c r="AZ18" s="1269"/>
      <c r="BA18" s="1269"/>
      <c r="BB18" s="1280">
        <f>AX18+AY18+AZ18+BA18</f>
        <v>0</v>
      </c>
      <c r="BC18" s="1269"/>
      <c r="BD18" s="90" t="s">
        <v>696</v>
      </c>
      <c r="BE18" s="198"/>
      <c r="BF18" s="66"/>
      <c r="BG18" s="1234">
        <v>0</v>
      </c>
      <c r="BH18" s="1280">
        <f>BM18+BN18</f>
        <v>0</v>
      </c>
      <c r="BI18" s="1269"/>
      <c r="BJ18" s="1269"/>
      <c r="BK18" s="1269"/>
      <c r="BL18" s="1269"/>
      <c r="BM18" s="1280">
        <f>BI18+BJ18+BK18+BL18</f>
        <v>0</v>
      </c>
      <c r="BN18" s="1269"/>
      <c r="BO18" s="90" t="s">
        <v>696</v>
      </c>
      <c r="BP18" s="190"/>
      <c r="BQ18" s="66"/>
      <c r="BR18" s="1234">
        <v>0</v>
      </c>
      <c r="BS18" s="1280">
        <f>BX18+BY18</f>
        <v>0</v>
      </c>
      <c r="BT18" s="1269"/>
      <c r="BU18" s="1269"/>
      <c r="BV18" s="1269"/>
      <c r="BW18" s="1269"/>
      <c r="BX18" s="1280">
        <f>BT18+BU18+BV18+BW18</f>
        <v>0</v>
      </c>
      <c r="BY18" s="1269"/>
      <c r="BZ18" s="90" t="s">
        <v>696</v>
      </c>
      <c r="CA18" s="198"/>
      <c r="CB18" s="66"/>
      <c r="CC18" s="1234">
        <v>0</v>
      </c>
      <c r="CD18" s="1280">
        <f>CI18+CJ18</f>
        <v>0</v>
      </c>
      <c r="CE18" s="1269"/>
      <c r="CF18" s="1269"/>
      <c r="CG18" s="1269"/>
      <c r="CH18" s="1269"/>
      <c r="CI18" s="1280">
        <f>CE18+CF18+CG18+CH18</f>
        <v>0</v>
      </c>
      <c r="CJ18" s="1269"/>
      <c r="CK18" s="90" t="s">
        <v>696</v>
      </c>
      <c r="CL18" s="198"/>
      <c r="CM18" s="66"/>
      <c r="CN18" s="1234">
        <v>0</v>
      </c>
      <c r="CO18" s="1280">
        <f>CT18+CU18</f>
        <v>0</v>
      </c>
      <c r="CP18" s="1269"/>
      <c r="CQ18" s="1269"/>
      <c r="CR18" s="1269"/>
      <c r="CS18" s="1269"/>
      <c r="CT18" s="1280">
        <f>CP18+CQ18+CR18+CS18</f>
        <v>0</v>
      </c>
      <c r="CU18" s="1269"/>
      <c r="CV18" s="90" t="s">
        <v>696</v>
      </c>
      <c r="CW18" s="198"/>
      <c r="CX18" s="66"/>
      <c r="CY18" s="1234">
        <v>0</v>
      </c>
      <c r="CZ18" s="1280">
        <f>DE18+DF18</f>
        <v>0</v>
      </c>
      <c r="DA18" s="1269"/>
      <c r="DB18" s="1269"/>
      <c r="DC18" s="1269"/>
      <c r="DD18" s="1269"/>
      <c r="DE18" s="1280">
        <f>DA18+DB18+DC18+DD18</f>
        <v>0</v>
      </c>
      <c r="DF18" s="1269"/>
      <c r="DG18" s="90" t="s">
        <v>696</v>
      </c>
      <c r="DH18" s="198"/>
      <c r="DI18" s="66"/>
      <c r="DK18" s="36">
        <v>0</v>
      </c>
      <c r="DL18" s="36"/>
      <c r="DM18" s="36"/>
      <c r="DN18" s="36"/>
      <c r="DO18" s="36"/>
      <c r="DP18" s="36"/>
      <c r="DQ18" s="36"/>
      <c r="DR18" s="36"/>
      <c r="DS18" s="36"/>
      <c r="DT18" s="36">
        <f t="shared" si="21"/>
        <v>0</v>
      </c>
      <c r="DU18" s="36"/>
      <c r="DV18" s="35">
        <f>DW18+DX18+DY18+DZ18+EB18</f>
        <v>0</v>
      </c>
      <c r="DW18" s="35">
        <v>0</v>
      </c>
      <c r="DX18" s="35">
        <v>0</v>
      </c>
      <c r="DY18" s="35">
        <v>0</v>
      </c>
      <c r="DZ18" s="35">
        <f>DT18</f>
        <v>0</v>
      </c>
      <c r="EA18" s="35">
        <f>SUM(DW18:DZ18)</f>
        <v>0</v>
      </c>
      <c r="EB18" s="35"/>
    </row>
    <row r="19" spans="1:140" ht="105" customHeight="1" x14ac:dyDescent="0.25">
      <c r="A19" s="1296"/>
      <c r="B19" s="1299"/>
      <c r="C19" s="1300"/>
      <c r="D19" s="1127"/>
      <c r="E19" s="1127"/>
      <c r="F19" s="1127"/>
      <c r="G19" s="1127"/>
      <c r="H19" s="1127"/>
      <c r="I19" s="1127"/>
      <c r="J19" s="1127"/>
      <c r="K19" s="90" t="s">
        <v>695</v>
      </c>
      <c r="L19" s="204">
        <v>1</v>
      </c>
      <c r="M19" s="58">
        <f t="shared" si="23"/>
        <v>0</v>
      </c>
      <c r="N19" s="66"/>
      <c r="O19" s="1282"/>
      <c r="P19" s="1026"/>
      <c r="Q19" s="1272"/>
      <c r="R19" s="1272"/>
      <c r="S19" s="1272"/>
      <c r="T19" s="1272"/>
      <c r="U19" s="1026"/>
      <c r="V19" s="1272"/>
      <c r="W19" s="692" t="s">
        <v>695</v>
      </c>
      <c r="X19" s="672"/>
      <c r="Y19" s="66"/>
      <c r="Z19" s="1256"/>
      <c r="AA19" s="1283"/>
      <c r="AB19" s="1270"/>
      <c r="AC19" s="1270"/>
      <c r="AD19" s="1270"/>
      <c r="AE19" s="1270"/>
      <c r="AF19" s="1283"/>
      <c r="AG19" s="1294"/>
      <c r="AH19" s="90" t="s">
        <v>695</v>
      </c>
      <c r="AI19" s="198"/>
      <c r="AJ19" s="66"/>
      <c r="AK19" s="1256"/>
      <c r="AL19" s="1283"/>
      <c r="AM19" s="1270"/>
      <c r="AN19" s="1270"/>
      <c r="AO19" s="1270"/>
      <c r="AP19" s="1270"/>
      <c r="AQ19" s="1283"/>
      <c r="AR19" s="1270"/>
      <c r="AS19" s="90" t="s">
        <v>695</v>
      </c>
      <c r="AT19" s="198"/>
      <c r="AU19" s="66"/>
      <c r="AV19" s="1256"/>
      <c r="AW19" s="1283"/>
      <c r="AX19" s="1270"/>
      <c r="AY19" s="1270"/>
      <c r="AZ19" s="1270"/>
      <c r="BA19" s="1270"/>
      <c r="BB19" s="1283"/>
      <c r="BC19" s="1270"/>
      <c r="BD19" s="90" t="s">
        <v>695</v>
      </c>
      <c r="BE19" s="198"/>
      <c r="BF19" s="66"/>
      <c r="BG19" s="1256"/>
      <c r="BH19" s="1283"/>
      <c r="BI19" s="1270"/>
      <c r="BJ19" s="1270"/>
      <c r="BK19" s="1270"/>
      <c r="BL19" s="1270"/>
      <c r="BM19" s="1283"/>
      <c r="BN19" s="1270"/>
      <c r="BO19" s="90" t="s">
        <v>695</v>
      </c>
      <c r="BP19" s="190"/>
      <c r="BQ19" s="66"/>
      <c r="BR19" s="1256"/>
      <c r="BS19" s="1283"/>
      <c r="BT19" s="1270"/>
      <c r="BU19" s="1270"/>
      <c r="BV19" s="1270"/>
      <c r="BW19" s="1270"/>
      <c r="BX19" s="1283"/>
      <c r="BY19" s="1270"/>
      <c r="BZ19" s="90" t="s">
        <v>695</v>
      </c>
      <c r="CA19" s="198"/>
      <c r="CB19" s="66"/>
      <c r="CC19" s="1256"/>
      <c r="CD19" s="1283"/>
      <c r="CE19" s="1270"/>
      <c r="CF19" s="1270"/>
      <c r="CG19" s="1270"/>
      <c r="CH19" s="1270"/>
      <c r="CI19" s="1283"/>
      <c r="CJ19" s="1270"/>
      <c r="CK19" s="90" t="s">
        <v>695</v>
      </c>
      <c r="CL19" s="198"/>
      <c r="CM19" s="66"/>
      <c r="CN19" s="1256"/>
      <c r="CO19" s="1283"/>
      <c r="CP19" s="1270"/>
      <c r="CQ19" s="1270"/>
      <c r="CR19" s="1270"/>
      <c r="CS19" s="1270"/>
      <c r="CT19" s="1283"/>
      <c r="CU19" s="1270"/>
      <c r="CV19" s="90" t="s">
        <v>695</v>
      </c>
      <c r="CW19" s="198"/>
      <c r="CX19" s="66"/>
      <c r="CY19" s="1256"/>
      <c r="CZ19" s="1283"/>
      <c r="DA19" s="1270"/>
      <c r="DB19" s="1270"/>
      <c r="DC19" s="1270"/>
      <c r="DD19" s="1270"/>
      <c r="DE19" s="1283"/>
      <c r="DF19" s="1270"/>
      <c r="DG19" s="90" t="s">
        <v>695</v>
      </c>
      <c r="DH19" s="198"/>
      <c r="DI19" s="66"/>
      <c r="DK19" s="36"/>
      <c r="DL19" s="36"/>
      <c r="DM19" s="36"/>
      <c r="DN19" s="36"/>
      <c r="DO19" s="36"/>
      <c r="DP19" s="36"/>
      <c r="DQ19" s="36"/>
      <c r="DR19" s="36"/>
      <c r="DS19" s="36"/>
      <c r="DT19" s="36">
        <f t="shared" si="21"/>
        <v>0</v>
      </c>
      <c r="DU19" s="36"/>
      <c r="DV19" s="36"/>
    </row>
    <row r="20" spans="1:140" ht="75" customHeight="1" x14ac:dyDescent="0.25">
      <c r="A20" s="1286"/>
      <c r="B20" s="1298"/>
      <c r="C20" s="1300"/>
      <c r="D20" s="1115"/>
      <c r="E20" s="1115"/>
      <c r="F20" s="1115"/>
      <c r="G20" s="1115"/>
      <c r="H20" s="1115"/>
      <c r="I20" s="1115"/>
      <c r="J20" s="1115"/>
      <c r="K20" s="90" t="s">
        <v>694</v>
      </c>
      <c r="L20" s="204">
        <v>2</v>
      </c>
      <c r="M20" s="58">
        <f t="shared" si="23"/>
        <v>0</v>
      </c>
      <c r="N20" s="66"/>
      <c r="O20" s="1274"/>
      <c r="P20" s="1027"/>
      <c r="Q20" s="1083"/>
      <c r="R20" s="1083"/>
      <c r="S20" s="1083"/>
      <c r="T20" s="1083"/>
      <c r="U20" s="1027"/>
      <c r="V20" s="1083"/>
      <c r="W20" s="692" t="s">
        <v>694</v>
      </c>
      <c r="X20" s="672"/>
      <c r="Y20" s="66"/>
      <c r="Z20" s="1243"/>
      <c r="AA20" s="1281"/>
      <c r="AB20" s="1284"/>
      <c r="AC20" s="1284"/>
      <c r="AD20" s="1284"/>
      <c r="AE20" s="1284"/>
      <c r="AF20" s="1281"/>
      <c r="AG20" s="1295"/>
      <c r="AH20" s="90" t="s">
        <v>694</v>
      </c>
      <c r="AI20" s="198"/>
      <c r="AJ20" s="66"/>
      <c r="AK20" s="1243"/>
      <c r="AL20" s="1281"/>
      <c r="AM20" s="1284"/>
      <c r="AN20" s="1284"/>
      <c r="AO20" s="1284"/>
      <c r="AP20" s="1284"/>
      <c r="AQ20" s="1281"/>
      <c r="AR20" s="1284"/>
      <c r="AS20" s="90" t="s">
        <v>694</v>
      </c>
      <c r="AT20" s="198"/>
      <c r="AU20" s="66"/>
      <c r="AV20" s="1243"/>
      <c r="AW20" s="1281"/>
      <c r="AX20" s="1284"/>
      <c r="AY20" s="1284"/>
      <c r="AZ20" s="1284"/>
      <c r="BA20" s="1284"/>
      <c r="BB20" s="1281"/>
      <c r="BC20" s="1284"/>
      <c r="BD20" s="90" t="s">
        <v>694</v>
      </c>
      <c r="BE20" s="198"/>
      <c r="BF20" s="66"/>
      <c r="BG20" s="1243"/>
      <c r="BH20" s="1281"/>
      <c r="BI20" s="1284"/>
      <c r="BJ20" s="1284"/>
      <c r="BK20" s="1284"/>
      <c r="BL20" s="1284"/>
      <c r="BM20" s="1281"/>
      <c r="BN20" s="1284"/>
      <c r="BO20" s="90" t="s">
        <v>694</v>
      </c>
      <c r="BP20" s="190"/>
      <c r="BQ20" s="66"/>
      <c r="BR20" s="1243"/>
      <c r="BS20" s="1281"/>
      <c r="BT20" s="1284"/>
      <c r="BU20" s="1284"/>
      <c r="BV20" s="1284"/>
      <c r="BW20" s="1284"/>
      <c r="BX20" s="1281"/>
      <c r="BY20" s="1284"/>
      <c r="BZ20" s="90" t="s">
        <v>694</v>
      </c>
      <c r="CA20" s="198"/>
      <c r="CB20" s="66"/>
      <c r="CC20" s="1243"/>
      <c r="CD20" s="1281"/>
      <c r="CE20" s="1284"/>
      <c r="CF20" s="1284"/>
      <c r="CG20" s="1284"/>
      <c r="CH20" s="1284"/>
      <c r="CI20" s="1281"/>
      <c r="CJ20" s="1284"/>
      <c r="CK20" s="90" t="s">
        <v>694</v>
      </c>
      <c r="CL20" s="198"/>
      <c r="CM20" s="66"/>
      <c r="CN20" s="1243"/>
      <c r="CO20" s="1281"/>
      <c r="CP20" s="1284"/>
      <c r="CQ20" s="1284"/>
      <c r="CR20" s="1284"/>
      <c r="CS20" s="1284"/>
      <c r="CT20" s="1281"/>
      <c r="CU20" s="1284"/>
      <c r="CV20" s="90" t="s">
        <v>694</v>
      </c>
      <c r="CW20" s="198"/>
      <c r="CX20" s="66"/>
      <c r="CY20" s="1243"/>
      <c r="CZ20" s="1281"/>
      <c r="DA20" s="1284"/>
      <c r="DB20" s="1284"/>
      <c r="DC20" s="1284"/>
      <c r="DD20" s="1284"/>
      <c r="DE20" s="1281"/>
      <c r="DF20" s="1284"/>
      <c r="DG20" s="90" t="s">
        <v>694</v>
      </c>
      <c r="DH20" s="198"/>
      <c r="DI20" s="66"/>
      <c r="DK20" s="36">
        <v>0</v>
      </c>
      <c r="DL20" s="36"/>
      <c r="DM20" s="36"/>
      <c r="DN20" s="36"/>
      <c r="DO20" s="36"/>
      <c r="DP20" s="36"/>
      <c r="DQ20" s="36"/>
      <c r="DR20" s="36"/>
      <c r="DS20" s="36"/>
      <c r="DT20" s="36">
        <f>SUM(DK20:DS20)</f>
        <v>0</v>
      </c>
      <c r="DU20" s="36"/>
      <c r="DV20" s="35">
        <f>DW20+DX20+DY20+DZ20+EB20</f>
        <v>0</v>
      </c>
      <c r="DW20" s="35">
        <v>0</v>
      </c>
      <c r="DX20" s="35">
        <v>0</v>
      </c>
      <c r="DY20" s="35">
        <v>0</v>
      </c>
      <c r="DZ20" s="35">
        <f>DT20</f>
        <v>0</v>
      </c>
      <c r="EA20" s="35">
        <f>SUM(DW20:DZ20)</f>
        <v>0</v>
      </c>
      <c r="EB20" s="35"/>
    </row>
    <row r="21" spans="1:140" ht="15" customHeight="1" x14ac:dyDescent="0.25">
      <c r="A21" s="1180" t="s">
        <v>717</v>
      </c>
      <c r="B21" s="1181"/>
      <c r="C21" s="1181"/>
      <c r="D21" s="1181"/>
      <c r="E21" s="1181"/>
      <c r="F21" s="1181"/>
      <c r="G21" s="1181"/>
      <c r="H21" s="1181"/>
      <c r="I21" s="1181"/>
      <c r="J21" s="1181"/>
      <c r="K21" s="1181"/>
      <c r="L21" s="1181"/>
      <c r="M21" s="1182"/>
      <c r="N21" s="47"/>
      <c r="O21" s="1041" t="s">
        <v>717</v>
      </c>
      <c r="P21" s="1042"/>
      <c r="Q21" s="1042"/>
      <c r="R21" s="1042"/>
      <c r="S21" s="1042"/>
      <c r="T21" s="1042"/>
      <c r="U21" s="1042"/>
      <c r="V21" s="1042"/>
      <c r="W21" s="1042"/>
      <c r="X21" s="1043"/>
      <c r="Y21" s="47"/>
      <c r="Z21" s="1277" t="s">
        <v>717</v>
      </c>
      <c r="AA21" s="1278"/>
      <c r="AB21" s="1278"/>
      <c r="AC21" s="1278"/>
      <c r="AD21" s="1278"/>
      <c r="AE21" s="1278"/>
      <c r="AF21" s="1278"/>
      <c r="AG21" s="1278"/>
      <c r="AH21" s="1278"/>
      <c r="AI21" s="1279"/>
      <c r="AJ21" s="47"/>
      <c r="AK21" s="1277" t="s">
        <v>717</v>
      </c>
      <c r="AL21" s="1278"/>
      <c r="AM21" s="1278"/>
      <c r="AN21" s="1278"/>
      <c r="AO21" s="1278"/>
      <c r="AP21" s="1278"/>
      <c r="AQ21" s="1278"/>
      <c r="AR21" s="1278"/>
      <c r="AS21" s="1278"/>
      <c r="AT21" s="1279"/>
      <c r="AU21" s="47"/>
      <c r="AV21" s="1277" t="s">
        <v>717</v>
      </c>
      <c r="AW21" s="1278"/>
      <c r="AX21" s="1278"/>
      <c r="AY21" s="1278"/>
      <c r="AZ21" s="1278"/>
      <c r="BA21" s="1278"/>
      <c r="BB21" s="1278"/>
      <c r="BC21" s="1278"/>
      <c r="BD21" s="1278"/>
      <c r="BE21" s="1279"/>
      <c r="BF21" s="47"/>
      <c r="BG21" s="1277" t="s">
        <v>717</v>
      </c>
      <c r="BH21" s="1278"/>
      <c r="BI21" s="1278"/>
      <c r="BJ21" s="1278"/>
      <c r="BK21" s="1278"/>
      <c r="BL21" s="1278"/>
      <c r="BM21" s="1278"/>
      <c r="BN21" s="1278"/>
      <c r="BO21" s="1278"/>
      <c r="BP21" s="1279"/>
      <c r="BQ21" s="47"/>
      <c r="BR21" s="1277" t="s">
        <v>717</v>
      </c>
      <c r="BS21" s="1278"/>
      <c r="BT21" s="1278"/>
      <c r="BU21" s="1278"/>
      <c r="BV21" s="1278"/>
      <c r="BW21" s="1278"/>
      <c r="BX21" s="1278"/>
      <c r="BY21" s="1278"/>
      <c r="BZ21" s="1278"/>
      <c r="CA21" s="1279"/>
      <c r="CB21" s="47"/>
      <c r="CC21" s="1277" t="s">
        <v>717</v>
      </c>
      <c r="CD21" s="1278"/>
      <c r="CE21" s="1278"/>
      <c r="CF21" s="1278"/>
      <c r="CG21" s="1278"/>
      <c r="CH21" s="1278"/>
      <c r="CI21" s="1278"/>
      <c r="CJ21" s="1278"/>
      <c r="CK21" s="1278"/>
      <c r="CL21" s="1279"/>
      <c r="CM21" s="47"/>
      <c r="CN21" s="1277" t="s">
        <v>717</v>
      </c>
      <c r="CO21" s="1278"/>
      <c r="CP21" s="1278"/>
      <c r="CQ21" s="1278"/>
      <c r="CR21" s="1278"/>
      <c r="CS21" s="1278"/>
      <c r="CT21" s="1278"/>
      <c r="CU21" s="1278"/>
      <c r="CV21" s="1278"/>
      <c r="CW21" s="1279"/>
      <c r="CX21" s="47"/>
      <c r="CY21" s="1277" t="s">
        <v>717</v>
      </c>
      <c r="CZ21" s="1278"/>
      <c r="DA21" s="1278"/>
      <c r="DB21" s="1278"/>
      <c r="DC21" s="1278"/>
      <c r="DD21" s="1278"/>
      <c r="DE21" s="1278"/>
      <c r="DF21" s="1278"/>
      <c r="DG21" s="1278"/>
      <c r="DH21" s="1279"/>
      <c r="DI21" s="47"/>
      <c r="DK21" s="36">
        <v>0</v>
      </c>
      <c r="DL21" s="36"/>
      <c r="DM21" s="36"/>
      <c r="DN21" s="36"/>
      <c r="DO21" s="36"/>
      <c r="DP21" s="36"/>
      <c r="DQ21" s="36"/>
      <c r="DR21" s="36"/>
      <c r="DS21" s="36"/>
      <c r="DT21" s="36">
        <f>SUM(DK21:DS21)</f>
        <v>0</v>
      </c>
      <c r="DU21" s="36"/>
      <c r="DV21" s="35">
        <f>DW21+DX21+DY21+DZ21+EB21</f>
        <v>0</v>
      </c>
      <c r="DW21" s="35">
        <v>0</v>
      </c>
      <c r="DX21" s="35">
        <v>0</v>
      </c>
      <c r="DY21" s="35">
        <v>0</v>
      </c>
      <c r="DZ21" s="35">
        <f>DT21</f>
        <v>0</v>
      </c>
      <c r="EA21" s="35">
        <f>SUM(DW21:DZ21)</f>
        <v>0</v>
      </c>
      <c r="EB21" s="35"/>
    </row>
    <row r="22" spans="1:140" ht="74.25" customHeight="1" x14ac:dyDescent="0.25">
      <c r="A22" s="1174" t="s">
        <v>718</v>
      </c>
      <c r="B22" s="1179" t="s">
        <v>107</v>
      </c>
      <c r="C22" s="1275">
        <f>O22+Z22+AK22+AV22+BG22+BR22+CC22+CN22+CY22</f>
        <v>0</v>
      </c>
      <c r="D22" s="1114">
        <f t="shared" ref="D22:J22" si="28">P22+AA22+AL22+AW22+BH22+BS22+CD22+CO22+CZ22</f>
        <v>0</v>
      </c>
      <c r="E22" s="1114">
        <f t="shared" si="28"/>
        <v>0</v>
      </c>
      <c r="F22" s="1114">
        <f t="shared" si="28"/>
        <v>0</v>
      </c>
      <c r="G22" s="1114">
        <f t="shared" si="28"/>
        <v>0</v>
      </c>
      <c r="H22" s="1114">
        <f t="shared" si="28"/>
        <v>0</v>
      </c>
      <c r="I22" s="1114">
        <f t="shared" si="28"/>
        <v>0</v>
      </c>
      <c r="J22" s="1114">
        <f t="shared" si="28"/>
        <v>0</v>
      </c>
      <c r="K22" s="51" t="s">
        <v>720</v>
      </c>
      <c r="L22" s="204" t="s">
        <v>652</v>
      </c>
      <c r="M22" s="58">
        <f t="shared" si="23"/>
        <v>1</v>
      </c>
      <c r="N22" s="66"/>
      <c r="O22" s="1273">
        <v>0</v>
      </c>
      <c r="P22" s="1066">
        <f>U22+V22</f>
        <v>0</v>
      </c>
      <c r="Q22" s="1271"/>
      <c r="R22" s="1271"/>
      <c r="S22" s="1271"/>
      <c r="T22" s="1271">
        <v>0</v>
      </c>
      <c r="U22" s="1066">
        <f>Q22+R22+S22+T22</f>
        <v>0</v>
      </c>
      <c r="V22" s="1271"/>
      <c r="W22" s="525" t="s">
        <v>720</v>
      </c>
      <c r="X22" s="672">
        <v>1</v>
      </c>
      <c r="Y22" s="66"/>
      <c r="Z22" s="1234">
        <v>0</v>
      </c>
      <c r="AA22" s="1280">
        <f>AF22+AG22</f>
        <v>0</v>
      </c>
      <c r="AB22" s="1269"/>
      <c r="AC22" s="1269"/>
      <c r="AD22" s="1269"/>
      <c r="AE22" s="1269"/>
      <c r="AF22" s="1280">
        <f>AB22+AC22+AD22+AE22</f>
        <v>0</v>
      </c>
      <c r="AG22" s="1269"/>
      <c r="AH22" s="51" t="s">
        <v>720</v>
      </c>
      <c r="AI22" s="198"/>
      <c r="AJ22" s="66"/>
      <c r="AK22" s="1234">
        <v>0</v>
      </c>
      <c r="AL22" s="1280">
        <f>AQ22+AR22</f>
        <v>0</v>
      </c>
      <c r="AM22" s="1269"/>
      <c r="AN22" s="1269"/>
      <c r="AO22" s="1269"/>
      <c r="AP22" s="1269"/>
      <c r="AQ22" s="1280">
        <f>AM22+AN22+AO22+AP22</f>
        <v>0</v>
      </c>
      <c r="AR22" s="1269"/>
      <c r="AS22" s="51" t="s">
        <v>720</v>
      </c>
      <c r="AT22" s="198"/>
      <c r="AU22" s="66"/>
      <c r="AV22" s="1234">
        <v>0</v>
      </c>
      <c r="AW22" s="1280">
        <f>BB22+BC22</f>
        <v>0</v>
      </c>
      <c r="AX22" s="1269"/>
      <c r="AY22" s="1269"/>
      <c r="AZ22" s="1269"/>
      <c r="BA22" s="1269"/>
      <c r="BB22" s="1280">
        <f>AX22+AY22+AZ22+BA22</f>
        <v>0</v>
      </c>
      <c r="BC22" s="1269"/>
      <c r="BD22" s="51" t="s">
        <v>720</v>
      </c>
      <c r="BE22" s="198"/>
      <c r="BF22" s="66"/>
      <c r="BG22" s="1234">
        <v>0</v>
      </c>
      <c r="BH22" s="1280">
        <f>BM22+BN22</f>
        <v>0</v>
      </c>
      <c r="BI22" s="1269"/>
      <c r="BJ22" s="1269"/>
      <c r="BK22" s="1269"/>
      <c r="BL22" s="1269"/>
      <c r="BM22" s="1280">
        <f>BI22+BJ22+BK22+BL22</f>
        <v>0</v>
      </c>
      <c r="BN22" s="1269"/>
      <c r="BO22" s="51" t="s">
        <v>720</v>
      </c>
      <c r="BP22" s="190"/>
      <c r="BQ22" s="66"/>
      <c r="BR22" s="1234">
        <v>0</v>
      </c>
      <c r="BS22" s="1280">
        <f>BX22+BY22</f>
        <v>0</v>
      </c>
      <c r="BT22" s="1269"/>
      <c r="BU22" s="1269"/>
      <c r="BV22" s="1269"/>
      <c r="BW22" s="1269"/>
      <c r="BX22" s="1280">
        <f>BT22+BU22+BV22+BW22</f>
        <v>0</v>
      </c>
      <c r="BY22" s="1269"/>
      <c r="BZ22" s="51" t="s">
        <v>720</v>
      </c>
      <c r="CA22" s="198"/>
      <c r="CB22" s="66"/>
      <c r="CC22" s="1234">
        <v>0</v>
      </c>
      <c r="CD22" s="1280">
        <f>CI22+CJ22</f>
        <v>0</v>
      </c>
      <c r="CE22" s="1269"/>
      <c r="CF22" s="1269"/>
      <c r="CG22" s="1269"/>
      <c r="CH22" s="1269"/>
      <c r="CI22" s="1280">
        <f>CE22+CF22+CG22+CH22</f>
        <v>0</v>
      </c>
      <c r="CJ22" s="1269"/>
      <c r="CK22" s="51" t="s">
        <v>720</v>
      </c>
      <c r="CL22" s="198"/>
      <c r="CM22" s="66"/>
      <c r="CN22" s="1234">
        <v>0</v>
      </c>
      <c r="CO22" s="1280">
        <f>CT22+CU22</f>
        <v>0</v>
      </c>
      <c r="CP22" s="1269"/>
      <c r="CQ22" s="1269"/>
      <c r="CR22" s="1269"/>
      <c r="CS22" s="1269"/>
      <c r="CT22" s="1280">
        <f>CP22+CQ22+CR22+CS22</f>
        <v>0</v>
      </c>
      <c r="CU22" s="1269"/>
      <c r="CV22" s="51" t="s">
        <v>720</v>
      </c>
      <c r="CW22" s="198"/>
      <c r="CX22" s="66"/>
      <c r="CY22" s="1234">
        <v>0</v>
      </c>
      <c r="CZ22" s="1280">
        <f>DE22+DF22</f>
        <v>0</v>
      </c>
      <c r="DA22" s="1269"/>
      <c r="DB22" s="1269"/>
      <c r="DC22" s="1269"/>
      <c r="DD22" s="1269"/>
      <c r="DE22" s="1280">
        <f>DA22+DB22+DC22+DD22</f>
        <v>0</v>
      </c>
      <c r="DF22" s="1269"/>
      <c r="DG22" s="51" t="s">
        <v>720</v>
      </c>
      <c r="DH22" s="198"/>
      <c r="DI22" s="66"/>
      <c r="DK22" s="36"/>
      <c r="DL22" s="36"/>
      <c r="DM22" s="36"/>
      <c r="DN22" s="36"/>
      <c r="DO22" s="36"/>
      <c r="DP22" s="36"/>
      <c r="DQ22" s="36"/>
      <c r="DR22" s="36"/>
      <c r="DS22" s="36"/>
      <c r="DT22" s="36">
        <f>SUM(DK22:DS22)</f>
        <v>0</v>
      </c>
      <c r="DU22" s="36"/>
      <c r="DV22" s="36"/>
    </row>
    <row r="23" spans="1:140" ht="150.75" customHeight="1" x14ac:dyDescent="0.25">
      <c r="A23" s="1174"/>
      <c r="B23" s="1179"/>
      <c r="C23" s="1276"/>
      <c r="D23" s="1176"/>
      <c r="E23" s="1175"/>
      <c r="F23" s="1175"/>
      <c r="G23" s="1175"/>
      <c r="H23" s="1175"/>
      <c r="I23" s="1175"/>
      <c r="J23" s="1175"/>
      <c r="K23" s="51" t="s">
        <v>721</v>
      </c>
      <c r="L23" s="204" t="s">
        <v>652</v>
      </c>
      <c r="M23" s="58">
        <f t="shared" si="23"/>
        <v>1</v>
      </c>
      <c r="N23" s="66"/>
      <c r="O23" s="1282"/>
      <c r="P23" s="1027"/>
      <c r="Q23" s="1272"/>
      <c r="R23" s="1272"/>
      <c r="S23" s="1272"/>
      <c r="T23" s="1272"/>
      <c r="U23" s="1027"/>
      <c r="V23" s="1272"/>
      <c r="W23" s="525" t="s">
        <v>721</v>
      </c>
      <c r="X23" s="672">
        <v>1</v>
      </c>
      <c r="Y23" s="66"/>
      <c r="Z23" s="1256"/>
      <c r="AA23" s="1281"/>
      <c r="AB23" s="1270"/>
      <c r="AC23" s="1270"/>
      <c r="AD23" s="1270"/>
      <c r="AE23" s="1270"/>
      <c r="AF23" s="1281"/>
      <c r="AG23" s="1270"/>
      <c r="AH23" s="51" t="s">
        <v>721</v>
      </c>
      <c r="AI23" s="198"/>
      <c r="AJ23" s="66"/>
      <c r="AK23" s="1256"/>
      <c r="AL23" s="1281"/>
      <c r="AM23" s="1270"/>
      <c r="AN23" s="1270"/>
      <c r="AO23" s="1270"/>
      <c r="AP23" s="1270"/>
      <c r="AQ23" s="1281"/>
      <c r="AR23" s="1270"/>
      <c r="AS23" s="51" t="s">
        <v>721</v>
      </c>
      <c r="AT23" s="198"/>
      <c r="AU23" s="66"/>
      <c r="AV23" s="1256"/>
      <c r="AW23" s="1281"/>
      <c r="AX23" s="1270"/>
      <c r="AY23" s="1270"/>
      <c r="AZ23" s="1270"/>
      <c r="BA23" s="1270"/>
      <c r="BB23" s="1281"/>
      <c r="BC23" s="1270"/>
      <c r="BD23" s="51" t="s">
        <v>721</v>
      </c>
      <c r="BE23" s="198"/>
      <c r="BF23" s="66"/>
      <c r="BG23" s="1256"/>
      <c r="BH23" s="1281"/>
      <c r="BI23" s="1270"/>
      <c r="BJ23" s="1270"/>
      <c r="BK23" s="1270"/>
      <c r="BL23" s="1270"/>
      <c r="BM23" s="1281"/>
      <c r="BN23" s="1270"/>
      <c r="BO23" s="51" t="s">
        <v>721</v>
      </c>
      <c r="BP23" s="190"/>
      <c r="BQ23" s="66"/>
      <c r="BR23" s="1256"/>
      <c r="BS23" s="1281"/>
      <c r="BT23" s="1270"/>
      <c r="BU23" s="1270"/>
      <c r="BV23" s="1270"/>
      <c r="BW23" s="1270"/>
      <c r="BX23" s="1281"/>
      <c r="BY23" s="1270"/>
      <c r="BZ23" s="51" t="s">
        <v>721</v>
      </c>
      <c r="CA23" s="198"/>
      <c r="CB23" s="66"/>
      <c r="CC23" s="1256"/>
      <c r="CD23" s="1281"/>
      <c r="CE23" s="1270"/>
      <c r="CF23" s="1270"/>
      <c r="CG23" s="1270"/>
      <c r="CH23" s="1270"/>
      <c r="CI23" s="1281"/>
      <c r="CJ23" s="1270"/>
      <c r="CK23" s="51" t="s">
        <v>721</v>
      </c>
      <c r="CL23" s="198"/>
      <c r="CM23" s="66"/>
      <c r="CN23" s="1256"/>
      <c r="CO23" s="1281"/>
      <c r="CP23" s="1270"/>
      <c r="CQ23" s="1270"/>
      <c r="CR23" s="1270"/>
      <c r="CS23" s="1270"/>
      <c r="CT23" s="1281"/>
      <c r="CU23" s="1270"/>
      <c r="CV23" s="51" t="s">
        <v>721</v>
      </c>
      <c r="CW23" s="198"/>
      <c r="CX23" s="66"/>
      <c r="CY23" s="1256"/>
      <c r="CZ23" s="1281"/>
      <c r="DA23" s="1270"/>
      <c r="DB23" s="1270"/>
      <c r="DC23" s="1270"/>
      <c r="DD23" s="1270"/>
      <c r="DE23" s="1281"/>
      <c r="DF23" s="1270"/>
      <c r="DG23" s="51" t="s">
        <v>721</v>
      </c>
      <c r="DH23" s="198"/>
      <c r="DI23" s="66"/>
      <c r="DK23" s="36"/>
      <c r="DL23" s="36"/>
      <c r="DM23" s="36"/>
      <c r="DN23" s="36"/>
      <c r="DO23" s="36"/>
      <c r="DP23" s="36"/>
      <c r="DQ23" s="36"/>
      <c r="DR23" s="36"/>
      <c r="DS23" s="36"/>
      <c r="DT23" s="36">
        <f t="shared" si="21"/>
        <v>0</v>
      </c>
      <c r="DU23" s="36"/>
      <c r="DV23" s="35">
        <f>DW23+DX23+DY23+DZ23+EB23</f>
        <v>0</v>
      </c>
      <c r="DW23" s="35">
        <v>0</v>
      </c>
      <c r="DX23" s="35">
        <v>0</v>
      </c>
      <c r="DY23" s="35">
        <v>0</v>
      </c>
      <c r="DZ23" s="35">
        <f>DT23</f>
        <v>0</v>
      </c>
      <c r="EA23" s="35">
        <f>SUM(DW23:DZ23)</f>
        <v>0</v>
      </c>
      <c r="EB23" s="35"/>
    </row>
    <row r="24" spans="1:140" ht="124.5" customHeight="1" x14ac:dyDescent="0.25">
      <c r="A24" s="50" t="s">
        <v>229</v>
      </c>
      <c r="B24" s="615" t="s">
        <v>108</v>
      </c>
      <c r="C24" s="91">
        <f>O24+Z24+AK24+AV24+BG24+BR24+CC24+CN24+CY24</f>
        <v>0</v>
      </c>
      <c r="D24" s="71">
        <f t="shared" ref="D24:J24" si="29">P24+AA24+AL24+AW24+BH24+BS24+CD24+CO24+CZ24</f>
        <v>0</v>
      </c>
      <c r="E24" s="71">
        <f t="shared" si="29"/>
        <v>0</v>
      </c>
      <c r="F24" s="71">
        <f t="shared" si="29"/>
        <v>0</v>
      </c>
      <c r="G24" s="71">
        <f t="shared" si="29"/>
        <v>0</v>
      </c>
      <c r="H24" s="71">
        <f t="shared" si="29"/>
        <v>0</v>
      </c>
      <c r="I24" s="71">
        <f t="shared" si="29"/>
        <v>0</v>
      </c>
      <c r="J24" s="71">
        <f t="shared" si="29"/>
        <v>0</v>
      </c>
      <c r="K24" s="51" t="s">
        <v>885</v>
      </c>
      <c r="L24" s="204">
        <v>30</v>
      </c>
      <c r="M24" s="58">
        <f t="shared" si="23"/>
        <v>0</v>
      </c>
      <c r="N24" s="66"/>
      <c r="O24" s="689">
        <v>0</v>
      </c>
      <c r="P24" s="643">
        <f>U24+V24</f>
        <v>0</v>
      </c>
      <c r="Q24" s="644"/>
      <c r="R24" s="644"/>
      <c r="S24" s="644"/>
      <c r="T24" s="644"/>
      <c r="U24" s="643">
        <f>Q24+R24+S24+T24</f>
        <v>0</v>
      </c>
      <c r="V24" s="644"/>
      <c r="W24" s="525" t="s">
        <v>885</v>
      </c>
      <c r="X24" s="672"/>
      <c r="Y24" s="66"/>
      <c r="Z24" s="98">
        <v>0</v>
      </c>
      <c r="AA24" s="93">
        <f>AF24+AG24</f>
        <v>0</v>
      </c>
      <c r="AB24" s="563"/>
      <c r="AC24" s="563"/>
      <c r="AD24" s="563"/>
      <c r="AE24" s="563"/>
      <c r="AF24" s="93">
        <f>AB24+AC24+AD24+AE24</f>
        <v>0</v>
      </c>
      <c r="AG24" s="563"/>
      <c r="AH24" s="51" t="s">
        <v>885</v>
      </c>
      <c r="AI24" s="198"/>
      <c r="AJ24" s="66"/>
      <c r="AK24" s="98">
        <v>0</v>
      </c>
      <c r="AL24" s="93">
        <f>AQ24+AR24</f>
        <v>0</v>
      </c>
      <c r="AM24" s="563"/>
      <c r="AN24" s="563"/>
      <c r="AO24" s="563"/>
      <c r="AP24" s="563"/>
      <c r="AQ24" s="93">
        <f>AM24+AN24+AO24+AP24</f>
        <v>0</v>
      </c>
      <c r="AR24" s="563"/>
      <c r="AS24" s="51" t="s">
        <v>885</v>
      </c>
      <c r="AT24" s="198"/>
      <c r="AU24" s="66"/>
      <c r="AV24" s="98">
        <v>0</v>
      </c>
      <c r="AW24" s="93">
        <f>BB24+BC24</f>
        <v>0</v>
      </c>
      <c r="AX24" s="563"/>
      <c r="AY24" s="563"/>
      <c r="AZ24" s="563"/>
      <c r="BA24" s="563"/>
      <c r="BB24" s="93">
        <f>AX24+AY24+AZ24+BA24</f>
        <v>0</v>
      </c>
      <c r="BC24" s="563"/>
      <c r="BD24" s="51" t="s">
        <v>885</v>
      </c>
      <c r="BE24" s="198"/>
      <c r="BF24" s="66"/>
      <c r="BG24" s="98">
        <v>0</v>
      </c>
      <c r="BH24" s="93">
        <f>BM24+BN24</f>
        <v>0</v>
      </c>
      <c r="BI24" s="563"/>
      <c r="BJ24" s="563"/>
      <c r="BK24" s="563"/>
      <c r="BL24" s="563"/>
      <c r="BM24" s="93">
        <f>BI24+BJ24+BK24+BL24</f>
        <v>0</v>
      </c>
      <c r="BN24" s="563"/>
      <c r="BO24" s="51" t="s">
        <v>885</v>
      </c>
      <c r="BP24" s="190"/>
      <c r="BQ24" s="66"/>
      <c r="BR24" s="98">
        <v>0</v>
      </c>
      <c r="BS24" s="93">
        <f>BX24+BY24</f>
        <v>0</v>
      </c>
      <c r="BT24" s="563"/>
      <c r="BU24" s="563"/>
      <c r="BV24" s="563"/>
      <c r="BW24" s="563"/>
      <c r="BX24" s="93">
        <f>BT24+BU24+BV24+BW24</f>
        <v>0</v>
      </c>
      <c r="BY24" s="563"/>
      <c r="BZ24" s="51" t="s">
        <v>885</v>
      </c>
      <c r="CA24" s="198"/>
      <c r="CB24" s="66"/>
      <c r="CC24" s="98">
        <v>0</v>
      </c>
      <c r="CD24" s="93">
        <f>CI24+CJ24</f>
        <v>0</v>
      </c>
      <c r="CE24" s="563"/>
      <c r="CF24" s="563"/>
      <c r="CG24" s="563"/>
      <c r="CH24" s="563"/>
      <c r="CI24" s="93">
        <f>CE24+CF24+CG24+CH24</f>
        <v>0</v>
      </c>
      <c r="CJ24" s="563"/>
      <c r="CK24" s="51" t="s">
        <v>885</v>
      </c>
      <c r="CL24" s="198"/>
      <c r="CM24" s="66"/>
      <c r="CN24" s="98">
        <v>0</v>
      </c>
      <c r="CO24" s="93">
        <f>CT24+CU24</f>
        <v>0</v>
      </c>
      <c r="CP24" s="563"/>
      <c r="CQ24" s="563"/>
      <c r="CR24" s="563"/>
      <c r="CS24" s="563"/>
      <c r="CT24" s="93">
        <f>CP24+CQ24+CR24+CS24</f>
        <v>0</v>
      </c>
      <c r="CU24" s="563"/>
      <c r="CV24" s="51" t="s">
        <v>885</v>
      </c>
      <c r="CW24" s="198"/>
      <c r="CX24" s="66"/>
      <c r="CY24" s="98">
        <v>0</v>
      </c>
      <c r="CZ24" s="93">
        <f>DE24+DF24</f>
        <v>0</v>
      </c>
      <c r="DA24" s="563"/>
      <c r="DB24" s="563"/>
      <c r="DC24" s="563"/>
      <c r="DD24" s="563"/>
      <c r="DE24" s="93">
        <f>DA24+DB24+DC24+DD24</f>
        <v>0</v>
      </c>
      <c r="DF24" s="563"/>
      <c r="DG24" s="51" t="s">
        <v>885</v>
      </c>
      <c r="DH24" s="198"/>
      <c r="DI24" s="66"/>
      <c r="DK24" s="36"/>
      <c r="DL24" s="36">
        <v>1500</v>
      </c>
      <c r="DM24" s="36">
        <v>1500</v>
      </c>
      <c r="DN24" s="36"/>
      <c r="DO24" s="36"/>
      <c r="DP24" s="36"/>
      <c r="DQ24" s="36"/>
      <c r="DR24" s="36"/>
      <c r="DS24" s="36"/>
      <c r="DT24" s="36">
        <f t="shared" si="21"/>
        <v>3000</v>
      </c>
      <c r="DU24" s="36"/>
      <c r="DV24" s="35">
        <f>DW24+DX24+DY24+DZ24+EB24</f>
        <v>3000</v>
      </c>
      <c r="DW24" s="35">
        <v>0</v>
      </c>
      <c r="DX24" s="35">
        <v>0</v>
      </c>
      <c r="DY24" s="35">
        <v>0</v>
      </c>
      <c r="DZ24" s="35">
        <f>DT24</f>
        <v>3000</v>
      </c>
      <c r="EA24" s="35">
        <f>SUM(DW24:DZ24)</f>
        <v>3000</v>
      </c>
      <c r="EB24" s="35"/>
    </row>
    <row r="25" spans="1:140" ht="89.25" customHeight="1" x14ac:dyDescent="0.25">
      <c r="A25" s="1174" t="s">
        <v>230</v>
      </c>
      <c r="B25" s="1179" t="s">
        <v>108</v>
      </c>
      <c r="C25" s="1275">
        <f>O25+Z25+AK25+AV25+BG25+BR25+CC25+CN25+CY25</f>
        <v>0</v>
      </c>
      <c r="D25" s="1114">
        <f t="shared" ref="D25:J25" si="30">P25+AA25+AL25+AW25+BH25+BS25+CD25+CO25+CZ25</f>
        <v>0</v>
      </c>
      <c r="E25" s="1114">
        <f t="shared" si="30"/>
        <v>0</v>
      </c>
      <c r="F25" s="1114">
        <f t="shared" si="30"/>
        <v>0</v>
      </c>
      <c r="G25" s="1114">
        <f t="shared" si="30"/>
        <v>0</v>
      </c>
      <c r="H25" s="1114">
        <f t="shared" si="30"/>
        <v>0</v>
      </c>
      <c r="I25" s="1114">
        <f t="shared" si="30"/>
        <v>0</v>
      </c>
      <c r="J25" s="1114">
        <f t="shared" si="30"/>
        <v>0</v>
      </c>
      <c r="K25" s="51" t="s">
        <v>883</v>
      </c>
      <c r="L25" s="204">
        <v>5</v>
      </c>
      <c r="M25" s="58">
        <f t="shared" si="23"/>
        <v>0</v>
      </c>
      <c r="N25" s="66"/>
      <c r="O25" s="1273">
        <v>0</v>
      </c>
      <c r="P25" s="1066">
        <f>U25+V25</f>
        <v>0</v>
      </c>
      <c r="Q25" s="1271"/>
      <c r="R25" s="1271"/>
      <c r="S25" s="1271"/>
      <c r="T25" s="1271"/>
      <c r="U25" s="1066">
        <f>Q25+R25+S25+T25</f>
        <v>0</v>
      </c>
      <c r="V25" s="1271"/>
      <c r="W25" s="525" t="s">
        <v>883</v>
      </c>
      <c r="X25" s="672"/>
      <c r="Y25" s="66"/>
      <c r="Z25" s="1234">
        <v>0</v>
      </c>
      <c r="AA25" s="1280">
        <f>AF25+AG25</f>
        <v>0</v>
      </c>
      <c r="AB25" s="1269"/>
      <c r="AC25" s="1269"/>
      <c r="AD25" s="1269"/>
      <c r="AE25" s="1269"/>
      <c r="AF25" s="1280">
        <f>AB25+AC25+AD25+AE25</f>
        <v>0</v>
      </c>
      <c r="AG25" s="1269"/>
      <c r="AH25" s="51" t="s">
        <v>883</v>
      </c>
      <c r="AI25" s="198"/>
      <c r="AJ25" s="66"/>
      <c r="AK25" s="1234">
        <v>0</v>
      </c>
      <c r="AL25" s="1280">
        <f>AQ25+AR25</f>
        <v>0</v>
      </c>
      <c r="AM25" s="1269"/>
      <c r="AN25" s="1269"/>
      <c r="AO25" s="1269"/>
      <c r="AP25" s="1269"/>
      <c r="AQ25" s="1280">
        <f>AM25+AN25+AO25+AP25</f>
        <v>0</v>
      </c>
      <c r="AR25" s="1269"/>
      <c r="AS25" s="51" t="s">
        <v>883</v>
      </c>
      <c r="AT25" s="198"/>
      <c r="AU25" s="66"/>
      <c r="AV25" s="1234">
        <v>0</v>
      </c>
      <c r="AW25" s="1280">
        <f>BB25+BC25</f>
        <v>0</v>
      </c>
      <c r="AX25" s="1269"/>
      <c r="AY25" s="1269"/>
      <c r="AZ25" s="1269"/>
      <c r="BA25" s="1269"/>
      <c r="BB25" s="1280">
        <f>AX25+AY25+AZ25+BA25</f>
        <v>0</v>
      </c>
      <c r="BC25" s="1269"/>
      <c r="BD25" s="51" t="s">
        <v>883</v>
      </c>
      <c r="BE25" s="198"/>
      <c r="BF25" s="66"/>
      <c r="BG25" s="1234">
        <v>0</v>
      </c>
      <c r="BH25" s="1280">
        <f>BM25+BN25</f>
        <v>0</v>
      </c>
      <c r="BI25" s="1269"/>
      <c r="BJ25" s="1269"/>
      <c r="BK25" s="1269"/>
      <c r="BL25" s="1269"/>
      <c r="BM25" s="1280">
        <f>BI25+BJ25+BK25+BL25</f>
        <v>0</v>
      </c>
      <c r="BN25" s="1269"/>
      <c r="BO25" s="51" t="s">
        <v>883</v>
      </c>
      <c r="BP25" s="190"/>
      <c r="BQ25" s="66"/>
      <c r="BR25" s="1234">
        <v>0</v>
      </c>
      <c r="BS25" s="1280">
        <f>BX25+BY25</f>
        <v>0</v>
      </c>
      <c r="BT25" s="1269"/>
      <c r="BU25" s="1269"/>
      <c r="BV25" s="1269"/>
      <c r="BW25" s="1269"/>
      <c r="BX25" s="1280">
        <f>BT25+BU25+BV25+BW25</f>
        <v>0</v>
      </c>
      <c r="BY25" s="1269"/>
      <c r="BZ25" s="51" t="s">
        <v>883</v>
      </c>
      <c r="CA25" s="198"/>
      <c r="CB25" s="66"/>
      <c r="CC25" s="1234">
        <v>0</v>
      </c>
      <c r="CD25" s="1280">
        <f>CI25+CJ25</f>
        <v>0</v>
      </c>
      <c r="CE25" s="1269"/>
      <c r="CF25" s="1269"/>
      <c r="CG25" s="1269"/>
      <c r="CH25" s="1269"/>
      <c r="CI25" s="1280">
        <f>CE25+CF25+CG25+CH25</f>
        <v>0</v>
      </c>
      <c r="CJ25" s="1269"/>
      <c r="CK25" s="51" t="s">
        <v>883</v>
      </c>
      <c r="CL25" s="198"/>
      <c r="CM25" s="66"/>
      <c r="CN25" s="1234">
        <v>0</v>
      </c>
      <c r="CO25" s="1280">
        <f>CT25+CU25</f>
        <v>0</v>
      </c>
      <c r="CP25" s="1269"/>
      <c r="CQ25" s="1269"/>
      <c r="CR25" s="1269"/>
      <c r="CS25" s="1269"/>
      <c r="CT25" s="1280">
        <f>CP25+CQ25+CR25+CS25</f>
        <v>0</v>
      </c>
      <c r="CU25" s="1269"/>
      <c r="CV25" s="51" t="s">
        <v>883</v>
      </c>
      <c r="CW25" s="198"/>
      <c r="CX25" s="66"/>
      <c r="CY25" s="1234">
        <v>0</v>
      </c>
      <c r="CZ25" s="1280">
        <f>DE25+DF25</f>
        <v>0</v>
      </c>
      <c r="DA25" s="1269"/>
      <c r="DB25" s="1269"/>
      <c r="DC25" s="1269"/>
      <c r="DD25" s="1269"/>
      <c r="DE25" s="1280">
        <f>DA25+DB25+DC25+DD25</f>
        <v>0</v>
      </c>
      <c r="DF25" s="1269"/>
      <c r="DG25" s="51" t="s">
        <v>883</v>
      </c>
      <c r="DH25" s="198"/>
      <c r="DI25" s="66"/>
      <c r="DK25" s="36"/>
      <c r="DL25" s="36"/>
      <c r="DM25" s="36"/>
      <c r="DN25" s="36"/>
      <c r="DO25" s="36"/>
      <c r="DP25" s="36"/>
      <c r="DQ25" s="36"/>
      <c r="DR25" s="36"/>
      <c r="DS25" s="36"/>
      <c r="DT25" s="36">
        <f t="shared" si="21"/>
        <v>0</v>
      </c>
      <c r="DU25" s="36"/>
      <c r="DV25" s="36"/>
    </row>
    <row r="26" spans="1:140" ht="71.25" customHeight="1" x14ac:dyDescent="0.25">
      <c r="A26" s="1174"/>
      <c r="B26" s="1179"/>
      <c r="C26" s="1276"/>
      <c r="D26" s="1176"/>
      <c r="E26" s="1175"/>
      <c r="F26" s="1175"/>
      <c r="G26" s="1175"/>
      <c r="H26" s="1175"/>
      <c r="I26" s="1175"/>
      <c r="J26" s="1175"/>
      <c r="K26" s="51" t="s">
        <v>884</v>
      </c>
      <c r="L26" s="204" t="s">
        <v>652</v>
      </c>
      <c r="M26" s="58">
        <f t="shared" si="23"/>
        <v>0</v>
      </c>
      <c r="N26" s="66"/>
      <c r="O26" s="1274"/>
      <c r="P26" s="1027"/>
      <c r="Q26" s="1272"/>
      <c r="R26" s="1272"/>
      <c r="S26" s="1272"/>
      <c r="T26" s="1272"/>
      <c r="U26" s="1027"/>
      <c r="V26" s="1272"/>
      <c r="W26" s="525" t="s">
        <v>884</v>
      </c>
      <c r="X26" s="672"/>
      <c r="Y26" s="66"/>
      <c r="Z26" s="1243"/>
      <c r="AA26" s="1281"/>
      <c r="AB26" s="1270"/>
      <c r="AC26" s="1270"/>
      <c r="AD26" s="1270"/>
      <c r="AE26" s="1270"/>
      <c r="AF26" s="1281"/>
      <c r="AG26" s="1270"/>
      <c r="AH26" s="51" t="s">
        <v>884</v>
      </c>
      <c r="AI26" s="198"/>
      <c r="AJ26" s="66"/>
      <c r="AK26" s="1243"/>
      <c r="AL26" s="1281"/>
      <c r="AM26" s="1270"/>
      <c r="AN26" s="1270"/>
      <c r="AO26" s="1270"/>
      <c r="AP26" s="1270"/>
      <c r="AQ26" s="1281"/>
      <c r="AR26" s="1270"/>
      <c r="AS26" s="51" t="s">
        <v>884</v>
      </c>
      <c r="AT26" s="198"/>
      <c r="AU26" s="66"/>
      <c r="AV26" s="1243"/>
      <c r="AW26" s="1281"/>
      <c r="AX26" s="1270"/>
      <c r="AY26" s="1270"/>
      <c r="AZ26" s="1270"/>
      <c r="BA26" s="1270"/>
      <c r="BB26" s="1281"/>
      <c r="BC26" s="1270"/>
      <c r="BD26" s="51" t="s">
        <v>884</v>
      </c>
      <c r="BE26" s="198"/>
      <c r="BF26" s="66"/>
      <c r="BG26" s="1243"/>
      <c r="BH26" s="1281"/>
      <c r="BI26" s="1270"/>
      <c r="BJ26" s="1270"/>
      <c r="BK26" s="1270"/>
      <c r="BL26" s="1270"/>
      <c r="BM26" s="1281"/>
      <c r="BN26" s="1270"/>
      <c r="BO26" s="51" t="s">
        <v>884</v>
      </c>
      <c r="BP26" s="190"/>
      <c r="BQ26" s="66"/>
      <c r="BR26" s="1243"/>
      <c r="BS26" s="1281"/>
      <c r="BT26" s="1270"/>
      <c r="BU26" s="1270"/>
      <c r="BV26" s="1270"/>
      <c r="BW26" s="1270"/>
      <c r="BX26" s="1281"/>
      <c r="BY26" s="1270"/>
      <c r="BZ26" s="51" t="s">
        <v>884</v>
      </c>
      <c r="CA26" s="198"/>
      <c r="CB26" s="66"/>
      <c r="CC26" s="1243"/>
      <c r="CD26" s="1281"/>
      <c r="CE26" s="1270"/>
      <c r="CF26" s="1270"/>
      <c r="CG26" s="1270"/>
      <c r="CH26" s="1270"/>
      <c r="CI26" s="1281"/>
      <c r="CJ26" s="1270"/>
      <c r="CK26" s="51" t="s">
        <v>884</v>
      </c>
      <c r="CL26" s="198"/>
      <c r="CM26" s="66"/>
      <c r="CN26" s="1243"/>
      <c r="CO26" s="1281"/>
      <c r="CP26" s="1270"/>
      <c r="CQ26" s="1270"/>
      <c r="CR26" s="1270"/>
      <c r="CS26" s="1270"/>
      <c r="CT26" s="1281"/>
      <c r="CU26" s="1270"/>
      <c r="CV26" s="51" t="s">
        <v>884</v>
      </c>
      <c r="CW26" s="198"/>
      <c r="CX26" s="66"/>
      <c r="CY26" s="1243"/>
      <c r="CZ26" s="1281"/>
      <c r="DA26" s="1270"/>
      <c r="DB26" s="1270"/>
      <c r="DC26" s="1270"/>
      <c r="DD26" s="1270"/>
      <c r="DE26" s="1281"/>
      <c r="DF26" s="1270"/>
      <c r="DG26" s="51" t="s">
        <v>884</v>
      </c>
      <c r="DH26" s="198"/>
      <c r="DI26" s="66"/>
      <c r="DK26" s="36"/>
      <c r="DL26" s="36"/>
      <c r="DM26" s="36"/>
      <c r="DN26" s="36"/>
      <c r="DO26" s="36"/>
      <c r="DP26" s="36"/>
      <c r="DQ26" s="36"/>
      <c r="DR26" s="36"/>
      <c r="DS26" s="36"/>
      <c r="DT26" s="36">
        <f t="shared" si="21"/>
        <v>0</v>
      </c>
      <c r="DU26" s="36"/>
      <c r="DV26" s="35">
        <f>DW26+DX26+DY26+DZ26+EB26</f>
        <v>0</v>
      </c>
      <c r="DW26" s="35">
        <v>0</v>
      </c>
      <c r="DX26" s="35">
        <v>0</v>
      </c>
      <c r="DY26" s="35">
        <v>0</v>
      </c>
      <c r="DZ26" s="35">
        <f>DT26</f>
        <v>0</v>
      </c>
      <c r="EA26" s="35">
        <f>SUM(DW26:DZ26)</f>
        <v>0</v>
      </c>
      <c r="EB26" s="35"/>
    </row>
    <row r="27" spans="1:140" ht="99.75" customHeight="1" x14ac:dyDescent="0.25">
      <c r="A27" s="50" t="s">
        <v>231</v>
      </c>
      <c r="B27" s="615" t="s">
        <v>130</v>
      </c>
      <c r="C27" s="91">
        <f>O27+Z27+AK27+AV27+BG27+BR27+CC27+CN27+CY27</f>
        <v>0</v>
      </c>
      <c r="D27" s="71">
        <f t="shared" ref="D27:J28" si="31">P27+AA27+AL27+AW27+BH27+BS27+CD27+CO27+CZ27</f>
        <v>0</v>
      </c>
      <c r="E27" s="71">
        <f t="shared" si="31"/>
        <v>0</v>
      </c>
      <c r="F27" s="71">
        <f t="shared" si="31"/>
        <v>0</v>
      </c>
      <c r="G27" s="71">
        <f t="shared" si="31"/>
        <v>0</v>
      </c>
      <c r="H27" s="71">
        <f t="shared" si="31"/>
        <v>0</v>
      </c>
      <c r="I27" s="71">
        <f t="shared" si="31"/>
        <v>0</v>
      </c>
      <c r="J27" s="71">
        <f t="shared" si="31"/>
        <v>0</v>
      </c>
      <c r="K27" s="51" t="s">
        <v>722</v>
      </c>
      <c r="L27" s="204">
        <v>30</v>
      </c>
      <c r="M27" s="58">
        <f t="shared" si="23"/>
        <v>0</v>
      </c>
      <c r="N27" s="66"/>
      <c r="O27" s="691">
        <v>0</v>
      </c>
      <c r="P27" s="643">
        <f>U27+V27</f>
        <v>0</v>
      </c>
      <c r="Q27" s="675"/>
      <c r="R27" s="675"/>
      <c r="S27" s="675"/>
      <c r="T27" s="675"/>
      <c r="U27" s="643">
        <f>Q27+R27+S27+T27</f>
        <v>0</v>
      </c>
      <c r="V27" s="675"/>
      <c r="W27" s="525" t="s">
        <v>722</v>
      </c>
      <c r="X27" s="672"/>
      <c r="Y27" s="66"/>
      <c r="Z27" s="97">
        <v>0</v>
      </c>
      <c r="AA27" s="93">
        <f>AF27+AG27</f>
        <v>0</v>
      </c>
      <c r="AB27" s="137"/>
      <c r="AC27" s="137"/>
      <c r="AD27" s="137"/>
      <c r="AE27" s="137"/>
      <c r="AF27" s="93">
        <f>AB27+AC27+AD27+AE27</f>
        <v>0</v>
      </c>
      <c r="AG27" s="137"/>
      <c r="AH27" s="51" t="s">
        <v>722</v>
      </c>
      <c r="AI27" s="198"/>
      <c r="AJ27" s="66"/>
      <c r="AK27" s="97">
        <v>0</v>
      </c>
      <c r="AL27" s="93">
        <f>AQ27+AR27</f>
        <v>0</v>
      </c>
      <c r="AM27" s="137"/>
      <c r="AN27" s="137"/>
      <c r="AO27" s="137"/>
      <c r="AP27" s="137"/>
      <c r="AQ27" s="93">
        <f>AM27+AN27+AO27+AP27</f>
        <v>0</v>
      </c>
      <c r="AR27" s="137"/>
      <c r="AS27" s="51" t="s">
        <v>722</v>
      </c>
      <c r="AT27" s="198"/>
      <c r="AU27" s="66"/>
      <c r="AV27" s="97">
        <v>0</v>
      </c>
      <c r="AW27" s="93">
        <f>BB27+BC27</f>
        <v>0</v>
      </c>
      <c r="AX27" s="137"/>
      <c r="AY27" s="137"/>
      <c r="AZ27" s="137"/>
      <c r="BA27" s="137"/>
      <c r="BB27" s="93">
        <f>AX27+AY27+AZ27+BA27</f>
        <v>0</v>
      </c>
      <c r="BC27" s="137"/>
      <c r="BD27" s="51" t="s">
        <v>722</v>
      </c>
      <c r="BE27" s="198"/>
      <c r="BF27" s="66"/>
      <c r="BG27" s="97">
        <v>0</v>
      </c>
      <c r="BH27" s="93">
        <f>BM27+BN27</f>
        <v>0</v>
      </c>
      <c r="BI27" s="137"/>
      <c r="BJ27" s="137"/>
      <c r="BK27" s="137"/>
      <c r="BL27" s="137"/>
      <c r="BM27" s="93">
        <f>BI27+BJ27+BK27+BL27</f>
        <v>0</v>
      </c>
      <c r="BN27" s="137"/>
      <c r="BO27" s="51" t="s">
        <v>722</v>
      </c>
      <c r="BP27" s="190"/>
      <c r="BQ27" s="66"/>
      <c r="BR27" s="97">
        <v>0</v>
      </c>
      <c r="BS27" s="93">
        <f>BX27+BY27</f>
        <v>0</v>
      </c>
      <c r="BT27" s="137"/>
      <c r="BU27" s="137"/>
      <c r="BV27" s="137"/>
      <c r="BW27" s="137"/>
      <c r="BX27" s="93">
        <f>BT27+BU27+BV27+BW27</f>
        <v>0</v>
      </c>
      <c r="BY27" s="137"/>
      <c r="BZ27" s="51" t="s">
        <v>722</v>
      </c>
      <c r="CA27" s="198"/>
      <c r="CB27" s="66"/>
      <c r="CC27" s="97">
        <v>0</v>
      </c>
      <c r="CD27" s="93">
        <f>CI27+CJ27</f>
        <v>0</v>
      </c>
      <c r="CE27" s="137"/>
      <c r="CF27" s="137"/>
      <c r="CG27" s="137"/>
      <c r="CH27" s="137"/>
      <c r="CI27" s="93">
        <f>CE27+CF27+CG27+CH27</f>
        <v>0</v>
      </c>
      <c r="CJ27" s="137"/>
      <c r="CK27" s="51" t="s">
        <v>722</v>
      </c>
      <c r="CL27" s="198"/>
      <c r="CM27" s="66"/>
      <c r="CN27" s="97">
        <v>0</v>
      </c>
      <c r="CO27" s="93">
        <f>CT27+CU27</f>
        <v>0</v>
      </c>
      <c r="CP27" s="137"/>
      <c r="CQ27" s="137"/>
      <c r="CR27" s="137"/>
      <c r="CS27" s="137"/>
      <c r="CT27" s="93">
        <f>CP27+CQ27+CR27+CS27</f>
        <v>0</v>
      </c>
      <c r="CU27" s="137"/>
      <c r="CV27" s="51" t="s">
        <v>722</v>
      </c>
      <c r="CW27" s="198"/>
      <c r="CX27" s="66"/>
      <c r="CY27" s="97">
        <v>0</v>
      </c>
      <c r="CZ27" s="93">
        <f>DE27+DF27</f>
        <v>0</v>
      </c>
      <c r="DA27" s="137"/>
      <c r="DB27" s="137"/>
      <c r="DC27" s="137"/>
      <c r="DD27" s="137"/>
      <c r="DE27" s="93">
        <f>DA27+DB27+DC27+DD27</f>
        <v>0</v>
      </c>
      <c r="DF27" s="137"/>
      <c r="DG27" s="51" t="s">
        <v>722</v>
      </c>
      <c r="DH27" s="198"/>
      <c r="DI27" s="66"/>
      <c r="DK27" s="36"/>
      <c r="DL27" s="36"/>
      <c r="DM27" s="36"/>
      <c r="DN27" s="36"/>
      <c r="DO27" s="36"/>
      <c r="DP27" s="36"/>
      <c r="DQ27" s="36"/>
      <c r="DR27" s="36"/>
      <c r="DS27" s="36"/>
      <c r="DT27" s="36">
        <f t="shared" si="21"/>
        <v>0</v>
      </c>
      <c r="DU27" s="36"/>
      <c r="DV27" s="35">
        <f>DW27+DX27+DY27+DZ27+EB27</f>
        <v>0</v>
      </c>
      <c r="DW27" s="35">
        <v>0</v>
      </c>
      <c r="DX27" s="35">
        <v>0</v>
      </c>
      <c r="DY27" s="35">
        <v>0</v>
      </c>
      <c r="DZ27" s="35">
        <f>DT27</f>
        <v>0</v>
      </c>
      <c r="EA27" s="35">
        <f>SUM(DW27:DZ27)</f>
        <v>0</v>
      </c>
      <c r="EB27" s="35"/>
    </row>
    <row r="28" spans="1:140" ht="194.25" customHeight="1" x14ac:dyDescent="0.25">
      <c r="A28" s="50" t="s">
        <v>232</v>
      </c>
      <c r="B28" s="615" t="s">
        <v>697</v>
      </c>
      <c r="C28" s="91">
        <f>O28+Z28+AK28+AV28+BG28+BR28+CC28+CN28+CY28</f>
        <v>3000</v>
      </c>
      <c r="D28" s="71">
        <f t="shared" si="31"/>
        <v>0</v>
      </c>
      <c r="E28" s="71">
        <f t="shared" si="31"/>
        <v>0</v>
      </c>
      <c r="F28" s="71">
        <f t="shared" si="31"/>
        <v>0</v>
      </c>
      <c r="G28" s="71">
        <f t="shared" si="31"/>
        <v>0</v>
      </c>
      <c r="H28" s="71">
        <f t="shared" si="31"/>
        <v>0</v>
      </c>
      <c r="I28" s="71">
        <f t="shared" si="31"/>
        <v>0</v>
      </c>
      <c r="J28" s="71">
        <f t="shared" si="31"/>
        <v>0</v>
      </c>
      <c r="K28" s="51" t="s">
        <v>698</v>
      </c>
      <c r="L28" s="204">
        <v>100</v>
      </c>
      <c r="M28" s="58">
        <f t="shared" si="23"/>
        <v>3</v>
      </c>
      <c r="N28" s="66"/>
      <c r="O28" s="691">
        <v>0</v>
      </c>
      <c r="P28" s="643">
        <f>U28+V28</f>
        <v>0</v>
      </c>
      <c r="Q28" s="675"/>
      <c r="R28" s="675"/>
      <c r="S28" s="675"/>
      <c r="T28" s="675"/>
      <c r="U28" s="643">
        <f>Q28+R28+S28+T28</f>
        <v>0</v>
      </c>
      <c r="V28" s="675"/>
      <c r="W28" s="525" t="s">
        <v>698</v>
      </c>
      <c r="X28" s="672">
        <v>3</v>
      </c>
      <c r="Y28" s="66"/>
      <c r="Z28" s="97">
        <v>1500</v>
      </c>
      <c r="AA28" s="93">
        <f>AF28+AG28</f>
        <v>0</v>
      </c>
      <c r="AB28" s="137"/>
      <c r="AC28" s="137"/>
      <c r="AD28" s="137"/>
      <c r="AE28" s="137"/>
      <c r="AF28" s="93">
        <f>AB28+AC28+AD28+AE28</f>
        <v>0</v>
      </c>
      <c r="AG28" s="137"/>
      <c r="AH28" s="51" t="s">
        <v>698</v>
      </c>
      <c r="AI28" s="198"/>
      <c r="AJ28" s="66"/>
      <c r="AK28" s="97">
        <v>1500</v>
      </c>
      <c r="AL28" s="93">
        <f>AQ28+AR28</f>
        <v>0</v>
      </c>
      <c r="AM28" s="137"/>
      <c r="AN28" s="137"/>
      <c r="AO28" s="137"/>
      <c r="AP28" s="137"/>
      <c r="AQ28" s="93">
        <f>AM28+AN28+AO28+AP28</f>
        <v>0</v>
      </c>
      <c r="AR28" s="137"/>
      <c r="AS28" s="51" t="s">
        <v>698</v>
      </c>
      <c r="AT28" s="198"/>
      <c r="AU28" s="66"/>
      <c r="AV28" s="97">
        <v>0</v>
      </c>
      <c r="AW28" s="93">
        <f>BB28+BC28</f>
        <v>0</v>
      </c>
      <c r="AX28" s="137"/>
      <c r="AY28" s="137"/>
      <c r="AZ28" s="137"/>
      <c r="BA28" s="137"/>
      <c r="BB28" s="93">
        <f>AX28+AY28+AZ28+BA28</f>
        <v>0</v>
      </c>
      <c r="BC28" s="137"/>
      <c r="BD28" s="51" t="s">
        <v>698</v>
      </c>
      <c r="BE28" s="198"/>
      <c r="BF28" s="66"/>
      <c r="BG28" s="97">
        <v>0</v>
      </c>
      <c r="BH28" s="93">
        <f>BM28+BN28</f>
        <v>0</v>
      </c>
      <c r="BI28" s="137"/>
      <c r="BJ28" s="137"/>
      <c r="BK28" s="137"/>
      <c r="BL28" s="137"/>
      <c r="BM28" s="93">
        <f>BI28+BJ28+BK28+BL28</f>
        <v>0</v>
      </c>
      <c r="BN28" s="137"/>
      <c r="BO28" s="51" t="s">
        <v>698</v>
      </c>
      <c r="BP28" s="190"/>
      <c r="BQ28" s="66"/>
      <c r="BR28" s="97">
        <v>0</v>
      </c>
      <c r="BS28" s="93">
        <f>BX28+BY28</f>
        <v>0</v>
      </c>
      <c r="BT28" s="137"/>
      <c r="BU28" s="137"/>
      <c r="BV28" s="137"/>
      <c r="BW28" s="137"/>
      <c r="BX28" s="93">
        <f>BT28+BU28+BV28+BW28</f>
        <v>0</v>
      </c>
      <c r="BY28" s="137"/>
      <c r="BZ28" s="51" t="s">
        <v>698</v>
      </c>
      <c r="CA28" s="198"/>
      <c r="CB28" s="66"/>
      <c r="CC28" s="97">
        <v>0</v>
      </c>
      <c r="CD28" s="93">
        <f>CI28+CJ28</f>
        <v>0</v>
      </c>
      <c r="CE28" s="137"/>
      <c r="CF28" s="137"/>
      <c r="CG28" s="137"/>
      <c r="CH28" s="137"/>
      <c r="CI28" s="93">
        <f>CE28+CF28+CG28+CH28</f>
        <v>0</v>
      </c>
      <c r="CJ28" s="137"/>
      <c r="CK28" s="51" t="s">
        <v>698</v>
      </c>
      <c r="CL28" s="198"/>
      <c r="CM28" s="66"/>
      <c r="CN28" s="97">
        <v>0</v>
      </c>
      <c r="CO28" s="93">
        <f>CT28+CU28</f>
        <v>0</v>
      </c>
      <c r="CP28" s="137"/>
      <c r="CQ28" s="137"/>
      <c r="CR28" s="137"/>
      <c r="CS28" s="137"/>
      <c r="CT28" s="93">
        <f>CP28+CQ28+CR28+CS28</f>
        <v>0</v>
      </c>
      <c r="CU28" s="137"/>
      <c r="CV28" s="51" t="s">
        <v>698</v>
      </c>
      <c r="CW28" s="198"/>
      <c r="CX28" s="66"/>
      <c r="CY28" s="97">
        <v>0</v>
      </c>
      <c r="CZ28" s="93">
        <f>DE28+DF28</f>
        <v>0</v>
      </c>
      <c r="DA28" s="137"/>
      <c r="DB28" s="137"/>
      <c r="DC28" s="137"/>
      <c r="DD28" s="137"/>
      <c r="DE28" s="93">
        <f>DA28+DB28+DC28+DD28</f>
        <v>0</v>
      </c>
      <c r="DF28" s="137"/>
      <c r="DG28" s="51" t="s">
        <v>698</v>
      </c>
      <c r="DH28" s="198"/>
      <c r="DI28" s="66"/>
      <c r="DK28" s="36"/>
      <c r="DL28" s="36"/>
      <c r="DM28" s="36"/>
      <c r="DN28" s="36"/>
      <c r="DO28" s="36"/>
      <c r="DP28" s="36"/>
      <c r="DQ28" s="36"/>
      <c r="DR28" s="36"/>
      <c r="DS28" s="36"/>
      <c r="DT28" s="36">
        <f t="shared" si="21"/>
        <v>0</v>
      </c>
      <c r="DU28" s="36"/>
      <c r="DV28" s="35">
        <f>DW28+DX28+DY28+DZ28+EB28</f>
        <v>0</v>
      </c>
      <c r="DW28" s="35">
        <v>0</v>
      </c>
      <c r="DX28" s="35">
        <v>0</v>
      </c>
      <c r="DY28" s="35">
        <v>0</v>
      </c>
      <c r="DZ28" s="35">
        <f>DT28</f>
        <v>0</v>
      </c>
      <c r="EA28" s="35">
        <f>SUM(DW28:DZ28)</f>
        <v>0</v>
      </c>
      <c r="EB28" s="35"/>
    </row>
    <row r="29" spans="1:140" ht="15" customHeight="1" x14ac:dyDescent="0.25">
      <c r="A29" s="1180" t="s">
        <v>723</v>
      </c>
      <c r="B29" s="1181"/>
      <c r="C29" s="1181"/>
      <c r="D29" s="1181"/>
      <c r="E29" s="1181"/>
      <c r="F29" s="1181"/>
      <c r="G29" s="1181"/>
      <c r="H29" s="1181"/>
      <c r="I29" s="1181"/>
      <c r="J29" s="1181"/>
      <c r="K29" s="1181"/>
      <c r="L29" s="1181"/>
      <c r="M29" s="1182"/>
      <c r="N29" s="47"/>
      <c r="O29" s="1041" t="s">
        <v>723</v>
      </c>
      <c r="P29" s="1042"/>
      <c r="Q29" s="1042"/>
      <c r="R29" s="1042"/>
      <c r="S29" s="1042"/>
      <c r="T29" s="1042"/>
      <c r="U29" s="1042"/>
      <c r="V29" s="1042"/>
      <c r="W29" s="1042"/>
      <c r="X29" s="1043"/>
      <c r="Y29" s="47"/>
      <c r="Z29" s="1277" t="s">
        <v>723</v>
      </c>
      <c r="AA29" s="1278"/>
      <c r="AB29" s="1278"/>
      <c r="AC29" s="1278"/>
      <c r="AD29" s="1278"/>
      <c r="AE29" s="1278"/>
      <c r="AF29" s="1278"/>
      <c r="AG29" s="1278"/>
      <c r="AH29" s="1278"/>
      <c r="AI29" s="1279"/>
      <c r="AJ29" s="47"/>
      <c r="AK29" s="1277" t="s">
        <v>723</v>
      </c>
      <c r="AL29" s="1278"/>
      <c r="AM29" s="1278"/>
      <c r="AN29" s="1278"/>
      <c r="AO29" s="1278"/>
      <c r="AP29" s="1278"/>
      <c r="AQ29" s="1278"/>
      <c r="AR29" s="1278"/>
      <c r="AS29" s="1278"/>
      <c r="AT29" s="1279"/>
      <c r="AU29" s="47"/>
      <c r="AV29" s="1277" t="s">
        <v>723</v>
      </c>
      <c r="AW29" s="1278"/>
      <c r="AX29" s="1278"/>
      <c r="AY29" s="1278"/>
      <c r="AZ29" s="1278"/>
      <c r="BA29" s="1278"/>
      <c r="BB29" s="1278"/>
      <c r="BC29" s="1278"/>
      <c r="BD29" s="1278"/>
      <c r="BE29" s="1279"/>
      <c r="BF29" s="47"/>
      <c r="BG29" s="1277" t="s">
        <v>723</v>
      </c>
      <c r="BH29" s="1278"/>
      <c r="BI29" s="1278"/>
      <c r="BJ29" s="1278"/>
      <c r="BK29" s="1278"/>
      <c r="BL29" s="1278"/>
      <c r="BM29" s="1278"/>
      <c r="BN29" s="1278"/>
      <c r="BO29" s="1278"/>
      <c r="BP29" s="1279"/>
      <c r="BQ29" s="47"/>
      <c r="BR29" s="1277" t="s">
        <v>723</v>
      </c>
      <c r="BS29" s="1278"/>
      <c r="BT29" s="1278"/>
      <c r="BU29" s="1278"/>
      <c r="BV29" s="1278"/>
      <c r="BW29" s="1278"/>
      <c r="BX29" s="1278"/>
      <c r="BY29" s="1278"/>
      <c r="BZ29" s="1278"/>
      <c r="CA29" s="1279"/>
      <c r="CB29" s="47"/>
      <c r="CC29" s="1277" t="s">
        <v>723</v>
      </c>
      <c r="CD29" s="1278"/>
      <c r="CE29" s="1278"/>
      <c r="CF29" s="1278"/>
      <c r="CG29" s="1278"/>
      <c r="CH29" s="1278"/>
      <c r="CI29" s="1278"/>
      <c r="CJ29" s="1278"/>
      <c r="CK29" s="1278"/>
      <c r="CL29" s="1279"/>
      <c r="CM29" s="47"/>
      <c r="CN29" s="1277" t="s">
        <v>723</v>
      </c>
      <c r="CO29" s="1278"/>
      <c r="CP29" s="1278"/>
      <c r="CQ29" s="1278"/>
      <c r="CR29" s="1278"/>
      <c r="CS29" s="1278"/>
      <c r="CT29" s="1278"/>
      <c r="CU29" s="1278"/>
      <c r="CV29" s="1278"/>
      <c r="CW29" s="1279"/>
      <c r="CX29" s="47"/>
      <c r="CY29" s="1277" t="s">
        <v>723</v>
      </c>
      <c r="CZ29" s="1278"/>
      <c r="DA29" s="1278"/>
      <c r="DB29" s="1278"/>
      <c r="DC29" s="1278"/>
      <c r="DD29" s="1278"/>
      <c r="DE29" s="1278"/>
      <c r="DF29" s="1278"/>
      <c r="DG29" s="1278"/>
      <c r="DH29" s="1279"/>
      <c r="DI29" s="47"/>
      <c r="DK29" s="36"/>
      <c r="DL29" s="36">
        <v>3000</v>
      </c>
      <c r="DM29" s="36">
        <v>7000</v>
      </c>
      <c r="DN29" s="36"/>
      <c r="DO29" s="36"/>
      <c r="DP29" s="36"/>
      <c r="DQ29" s="36"/>
      <c r="DR29" s="36"/>
      <c r="DS29" s="36"/>
      <c r="DT29" s="36">
        <f t="shared" si="21"/>
        <v>10000</v>
      </c>
      <c r="DU29" s="36"/>
      <c r="DV29" s="35">
        <f>DW29+DX29+DY29+DZ29+EB29</f>
        <v>10000</v>
      </c>
      <c r="DW29" s="35">
        <v>0</v>
      </c>
      <c r="DX29" s="35">
        <v>0</v>
      </c>
      <c r="DY29" s="35">
        <v>0</v>
      </c>
      <c r="DZ29" s="35">
        <f>DT29</f>
        <v>10000</v>
      </c>
      <c r="EA29" s="35">
        <f>SUM(DW29:DZ29)</f>
        <v>10000</v>
      </c>
      <c r="EB29" s="35"/>
    </row>
    <row r="30" spans="1:140" ht="108.75" customHeight="1" x14ac:dyDescent="0.25">
      <c r="A30" s="50" t="s">
        <v>908</v>
      </c>
      <c r="B30" s="615" t="s">
        <v>131</v>
      </c>
      <c r="C30" s="91">
        <f>O30+Z30+AK30+AV30+BG30+BR30+CC30+CN30+CY30</f>
        <v>0</v>
      </c>
      <c r="D30" s="71">
        <f t="shared" ref="D30:J33" si="32">P30+AA30+AL30+AW30+BH30+BS30+CD30+CO30+CZ30</f>
        <v>0</v>
      </c>
      <c r="E30" s="71">
        <f t="shared" si="32"/>
        <v>0</v>
      </c>
      <c r="F30" s="71">
        <f t="shared" si="32"/>
        <v>0</v>
      </c>
      <c r="G30" s="71">
        <f t="shared" si="32"/>
        <v>0</v>
      </c>
      <c r="H30" s="71">
        <f t="shared" si="32"/>
        <v>0</v>
      </c>
      <c r="I30" s="71">
        <f t="shared" si="32"/>
        <v>0</v>
      </c>
      <c r="J30" s="71">
        <f t="shared" si="32"/>
        <v>0</v>
      </c>
      <c r="K30" s="51" t="s">
        <v>304</v>
      </c>
      <c r="L30" s="204" t="s">
        <v>652</v>
      </c>
      <c r="M30" s="58">
        <f t="shared" si="23"/>
        <v>1</v>
      </c>
      <c r="N30" s="66"/>
      <c r="O30" s="691">
        <v>0</v>
      </c>
      <c r="P30" s="643">
        <f>U30+V30</f>
        <v>0</v>
      </c>
      <c r="Q30" s="675"/>
      <c r="R30" s="675"/>
      <c r="S30" s="675"/>
      <c r="T30" s="675"/>
      <c r="U30" s="643">
        <f>Q30+R30+S30+T30</f>
        <v>0</v>
      </c>
      <c r="V30" s="675"/>
      <c r="W30" s="525" t="s">
        <v>304</v>
      </c>
      <c r="X30" s="672">
        <v>1</v>
      </c>
      <c r="Y30" s="66"/>
      <c r="Z30" s="97">
        <v>0</v>
      </c>
      <c r="AA30" s="93">
        <f>AF30+AG30</f>
        <v>0</v>
      </c>
      <c r="AB30" s="137"/>
      <c r="AC30" s="137"/>
      <c r="AD30" s="137"/>
      <c r="AE30" s="137"/>
      <c r="AF30" s="93">
        <f>AB30+AC30+AD30+AE30</f>
        <v>0</v>
      </c>
      <c r="AG30" s="137"/>
      <c r="AH30" s="51" t="s">
        <v>304</v>
      </c>
      <c r="AI30" s="198"/>
      <c r="AJ30" s="66"/>
      <c r="AK30" s="97">
        <v>0</v>
      </c>
      <c r="AL30" s="93">
        <f>AQ30+AR30</f>
        <v>0</v>
      </c>
      <c r="AM30" s="220"/>
      <c r="AN30" s="220"/>
      <c r="AO30" s="220"/>
      <c r="AP30" s="220"/>
      <c r="AQ30" s="93">
        <f>AM30+AN30+AO30+AP30</f>
        <v>0</v>
      </c>
      <c r="AR30" s="137"/>
      <c r="AS30" s="51" t="s">
        <v>304</v>
      </c>
      <c r="AT30" s="198"/>
      <c r="AU30" s="66"/>
      <c r="AV30" s="97">
        <v>0</v>
      </c>
      <c r="AW30" s="93">
        <f>BB30+BC30</f>
        <v>0</v>
      </c>
      <c r="AX30" s="137"/>
      <c r="AY30" s="137"/>
      <c r="AZ30" s="137"/>
      <c r="BA30" s="137"/>
      <c r="BB30" s="93">
        <f>AX30+AY30+AZ30+BA30</f>
        <v>0</v>
      </c>
      <c r="BC30" s="137"/>
      <c r="BD30" s="51" t="s">
        <v>304</v>
      </c>
      <c r="BE30" s="198"/>
      <c r="BF30" s="66"/>
      <c r="BG30" s="97">
        <v>0</v>
      </c>
      <c r="BH30" s="93">
        <f>BM30+BN30</f>
        <v>0</v>
      </c>
      <c r="BI30" s="137"/>
      <c r="BJ30" s="137"/>
      <c r="BK30" s="137"/>
      <c r="BL30" s="137"/>
      <c r="BM30" s="93">
        <f>BI30+BJ30+BK30+BL30</f>
        <v>0</v>
      </c>
      <c r="BN30" s="137"/>
      <c r="BO30" s="51" t="s">
        <v>304</v>
      </c>
      <c r="BP30" s="190"/>
      <c r="BQ30" s="66"/>
      <c r="BR30" s="97">
        <v>0</v>
      </c>
      <c r="BS30" s="93">
        <f>BX30+BY30</f>
        <v>0</v>
      </c>
      <c r="BT30" s="137"/>
      <c r="BU30" s="137"/>
      <c r="BV30" s="137"/>
      <c r="BW30" s="137"/>
      <c r="BX30" s="93">
        <f>BT30+BU30+BV30+BW30</f>
        <v>0</v>
      </c>
      <c r="BY30" s="137"/>
      <c r="BZ30" s="51" t="s">
        <v>304</v>
      </c>
      <c r="CA30" s="198"/>
      <c r="CB30" s="66"/>
      <c r="CC30" s="97">
        <v>0</v>
      </c>
      <c r="CD30" s="93">
        <f>CI30+CJ30</f>
        <v>0</v>
      </c>
      <c r="CE30" s="137"/>
      <c r="CF30" s="137"/>
      <c r="CG30" s="137"/>
      <c r="CH30" s="137"/>
      <c r="CI30" s="93">
        <f>CE30+CF30+CG30+CH30</f>
        <v>0</v>
      </c>
      <c r="CJ30" s="137"/>
      <c r="CK30" s="51" t="s">
        <v>304</v>
      </c>
      <c r="CL30" s="198"/>
      <c r="CM30" s="66"/>
      <c r="CN30" s="97">
        <v>0</v>
      </c>
      <c r="CO30" s="93">
        <f>CT30+CU30</f>
        <v>0</v>
      </c>
      <c r="CP30" s="137"/>
      <c r="CQ30" s="137"/>
      <c r="CR30" s="137"/>
      <c r="CS30" s="137"/>
      <c r="CT30" s="93">
        <f>CP30+CQ30+CR30+CS30</f>
        <v>0</v>
      </c>
      <c r="CU30" s="137"/>
      <c r="CV30" s="51" t="s">
        <v>304</v>
      </c>
      <c r="CW30" s="198"/>
      <c r="CX30" s="66"/>
      <c r="CY30" s="97">
        <v>0</v>
      </c>
      <c r="CZ30" s="93">
        <f>DE30+DF30</f>
        <v>0</v>
      </c>
      <c r="DA30" s="137"/>
      <c r="DB30" s="137"/>
      <c r="DC30" s="137"/>
      <c r="DD30" s="137"/>
      <c r="DE30" s="93">
        <f>DA30+DB30+DC30+DD30</f>
        <v>0</v>
      </c>
      <c r="DF30" s="137"/>
      <c r="DG30" s="51" t="s">
        <v>304</v>
      </c>
      <c r="DH30" s="198"/>
      <c r="DI30" s="66"/>
      <c r="DK30" s="36">
        <f t="shared" ref="DK30:DS30" si="33">SUM(DK6:DK29)</f>
        <v>2000</v>
      </c>
      <c r="DL30" s="36">
        <f t="shared" si="33"/>
        <v>7500</v>
      </c>
      <c r="DM30" s="36">
        <f t="shared" si="33"/>
        <v>13500</v>
      </c>
      <c r="DN30" s="36">
        <f t="shared" si="33"/>
        <v>0</v>
      </c>
      <c r="DO30" s="36">
        <f t="shared" si="33"/>
        <v>0</v>
      </c>
      <c r="DP30" s="36">
        <f t="shared" si="33"/>
        <v>0</v>
      </c>
      <c r="DQ30" s="36">
        <f t="shared" si="33"/>
        <v>0</v>
      </c>
      <c r="DR30" s="36">
        <f t="shared" si="33"/>
        <v>0</v>
      </c>
      <c r="DS30" s="36">
        <f t="shared" si="33"/>
        <v>0</v>
      </c>
      <c r="DT30" s="36">
        <f>SUM(DT6:DT29)</f>
        <v>23000</v>
      </c>
      <c r="DU30" s="36"/>
      <c r="DV30" s="35">
        <f>SUM(DV6:DV29)</f>
        <v>23000</v>
      </c>
      <c r="DW30" s="35">
        <f t="shared" ref="DW30:EB30" si="34">SUM(DW6:DW29)</f>
        <v>8500</v>
      </c>
      <c r="DX30" s="35">
        <f t="shared" si="34"/>
        <v>1000</v>
      </c>
      <c r="DY30" s="35">
        <f t="shared" si="34"/>
        <v>0</v>
      </c>
      <c r="DZ30" s="35">
        <f t="shared" si="34"/>
        <v>13500</v>
      </c>
      <c r="EA30" s="35">
        <f t="shared" si="34"/>
        <v>23000</v>
      </c>
      <c r="EB30" s="35">
        <f t="shared" si="34"/>
        <v>0</v>
      </c>
      <c r="ED30" s="36">
        <f>ED4</f>
        <v>23000</v>
      </c>
      <c r="EE30" s="36">
        <f t="shared" ref="EE30:EJ30" si="35">EE4</f>
        <v>8500</v>
      </c>
      <c r="EF30" s="36">
        <f t="shared" si="35"/>
        <v>1000</v>
      </c>
      <c r="EG30" s="36">
        <f t="shared" si="35"/>
        <v>0</v>
      </c>
      <c r="EH30" s="36">
        <f t="shared" si="35"/>
        <v>13500</v>
      </c>
      <c r="EI30" s="36">
        <f t="shared" si="35"/>
        <v>23000</v>
      </c>
      <c r="EJ30" s="36">
        <f t="shared" si="35"/>
        <v>0</v>
      </c>
    </row>
    <row r="31" spans="1:140" ht="97.5" customHeight="1" x14ac:dyDescent="0.25">
      <c r="A31" s="50" t="s">
        <v>905</v>
      </c>
      <c r="B31" s="615" t="s">
        <v>131</v>
      </c>
      <c r="C31" s="91">
        <f>O31+Z31+AK31+AV31+BG31+BR31+CC31+CN31+CY31</f>
        <v>0</v>
      </c>
      <c r="D31" s="71">
        <f t="shared" si="32"/>
        <v>0</v>
      </c>
      <c r="E31" s="71">
        <f t="shared" si="32"/>
        <v>0</v>
      </c>
      <c r="F31" s="71">
        <f t="shared" si="32"/>
        <v>0</v>
      </c>
      <c r="G31" s="71">
        <f t="shared" si="32"/>
        <v>0</v>
      </c>
      <c r="H31" s="71">
        <f t="shared" si="32"/>
        <v>0</v>
      </c>
      <c r="I31" s="71">
        <f t="shared" si="32"/>
        <v>0</v>
      </c>
      <c r="J31" s="71">
        <f t="shared" si="32"/>
        <v>0</v>
      </c>
      <c r="K31" s="51" t="s">
        <v>304</v>
      </c>
      <c r="L31" s="204" t="s">
        <v>652</v>
      </c>
      <c r="M31" s="58">
        <f t="shared" si="23"/>
        <v>0</v>
      </c>
      <c r="N31" s="66"/>
      <c r="O31" s="691">
        <v>0</v>
      </c>
      <c r="P31" s="643">
        <f>U31+V31</f>
        <v>0</v>
      </c>
      <c r="Q31" s="569"/>
      <c r="R31" s="569"/>
      <c r="S31" s="569"/>
      <c r="T31" s="569"/>
      <c r="U31" s="643">
        <f>Q31+R31+S31+T31</f>
        <v>0</v>
      </c>
      <c r="V31" s="569"/>
      <c r="W31" s="525" t="s">
        <v>304</v>
      </c>
      <c r="X31" s="672"/>
      <c r="Y31" s="66"/>
      <c r="Z31" s="97">
        <v>0</v>
      </c>
      <c r="AA31" s="93">
        <f>AF31+AG31</f>
        <v>0</v>
      </c>
      <c r="AB31" s="564"/>
      <c r="AC31" s="564"/>
      <c r="AD31" s="564"/>
      <c r="AE31" s="564"/>
      <c r="AF31" s="93">
        <f>AB31+AC31+AD31+AE31</f>
        <v>0</v>
      </c>
      <c r="AG31" s="564"/>
      <c r="AH31" s="51" t="s">
        <v>304</v>
      </c>
      <c r="AI31" s="198"/>
      <c r="AJ31" s="66"/>
      <c r="AK31" s="97">
        <v>0</v>
      </c>
      <c r="AL31" s="93">
        <f>AQ31+AR31</f>
        <v>0</v>
      </c>
      <c r="AM31" s="218"/>
      <c r="AN31" s="218"/>
      <c r="AO31" s="218"/>
      <c r="AP31" s="218"/>
      <c r="AQ31" s="93">
        <f>AM31+AN31+AO31+AP31</f>
        <v>0</v>
      </c>
      <c r="AR31" s="564"/>
      <c r="AS31" s="51" t="s">
        <v>304</v>
      </c>
      <c r="AT31" s="198"/>
      <c r="AU31" s="66"/>
      <c r="AV31" s="97">
        <v>0</v>
      </c>
      <c r="AW31" s="93">
        <f>BB31+BC31</f>
        <v>0</v>
      </c>
      <c r="AX31" s="564"/>
      <c r="AY31" s="564"/>
      <c r="AZ31" s="564"/>
      <c r="BA31" s="564"/>
      <c r="BB31" s="93">
        <f>AX31+AY31+AZ31+BA31</f>
        <v>0</v>
      </c>
      <c r="BC31" s="564"/>
      <c r="BD31" s="51" t="s">
        <v>304</v>
      </c>
      <c r="BE31" s="198"/>
      <c r="BF31" s="66"/>
      <c r="BG31" s="97">
        <v>0</v>
      </c>
      <c r="BH31" s="93">
        <f>BM31+BN31</f>
        <v>0</v>
      </c>
      <c r="BI31" s="564"/>
      <c r="BJ31" s="564"/>
      <c r="BK31" s="564"/>
      <c r="BL31" s="564"/>
      <c r="BM31" s="93">
        <f>BI31+BJ31+BK31+BL31</f>
        <v>0</v>
      </c>
      <c r="BN31" s="564"/>
      <c r="BO31" s="51" t="s">
        <v>304</v>
      </c>
      <c r="BP31" s="190"/>
      <c r="BQ31" s="66"/>
      <c r="BR31" s="97">
        <v>0</v>
      </c>
      <c r="BS31" s="93">
        <f>BX31+BY31</f>
        <v>0</v>
      </c>
      <c r="BT31" s="564"/>
      <c r="BU31" s="564"/>
      <c r="BV31" s="564"/>
      <c r="BW31" s="564"/>
      <c r="BX31" s="93">
        <f>BT31+BU31+BV31+BW31</f>
        <v>0</v>
      </c>
      <c r="BY31" s="564"/>
      <c r="BZ31" s="51" t="s">
        <v>304</v>
      </c>
      <c r="CA31" s="198"/>
      <c r="CB31" s="66"/>
      <c r="CC31" s="97">
        <v>0</v>
      </c>
      <c r="CD31" s="93">
        <f>CI31+CJ31</f>
        <v>0</v>
      </c>
      <c r="CE31" s="564"/>
      <c r="CF31" s="564"/>
      <c r="CG31" s="564"/>
      <c r="CH31" s="564"/>
      <c r="CI31" s="93">
        <f>CE31+CF31+CG31+CH31</f>
        <v>0</v>
      </c>
      <c r="CJ31" s="564"/>
      <c r="CK31" s="51" t="s">
        <v>304</v>
      </c>
      <c r="CL31" s="198"/>
      <c r="CM31" s="66"/>
      <c r="CN31" s="97">
        <v>0</v>
      </c>
      <c r="CO31" s="93">
        <f>CT31+CU31</f>
        <v>0</v>
      </c>
      <c r="CP31" s="564"/>
      <c r="CQ31" s="564"/>
      <c r="CR31" s="564"/>
      <c r="CS31" s="564"/>
      <c r="CT31" s="93">
        <f>CP31+CQ31+CR31+CS31</f>
        <v>0</v>
      </c>
      <c r="CU31" s="564"/>
      <c r="CV31" s="51" t="s">
        <v>304</v>
      </c>
      <c r="CW31" s="198"/>
      <c r="CX31" s="66"/>
      <c r="CY31" s="97">
        <v>0</v>
      </c>
      <c r="CZ31" s="93">
        <f>DE31+DF31</f>
        <v>0</v>
      </c>
      <c r="DA31" s="564"/>
      <c r="DB31" s="564"/>
      <c r="DC31" s="564"/>
      <c r="DD31" s="564"/>
      <c r="DE31" s="93">
        <f>DA31+DB31+DC31+DD31</f>
        <v>0</v>
      </c>
      <c r="DF31" s="564"/>
      <c r="DG31" s="51" t="s">
        <v>304</v>
      </c>
      <c r="DH31" s="198"/>
      <c r="DI31" s="66"/>
    </row>
    <row r="32" spans="1:140" ht="161.25" customHeight="1" x14ac:dyDescent="0.25">
      <c r="A32" s="50" t="s">
        <v>906</v>
      </c>
      <c r="B32" s="615" t="s">
        <v>131</v>
      </c>
      <c r="C32" s="91">
        <f>O32+Z32+AK32+AV32+BG32+BR32+CC32+CN32+CY32</f>
        <v>0</v>
      </c>
      <c r="D32" s="71">
        <f t="shared" si="32"/>
        <v>0</v>
      </c>
      <c r="E32" s="71">
        <f t="shared" si="32"/>
        <v>0</v>
      </c>
      <c r="F32" s="71">
        <f t="shared" si="32"/>
        <v>0</v>
      </c>
      <c r="G32" s="71">
        <f t="shared" si="32"/>
        <v>0</v>
      </c>
      <c r="H32" s="71">
        <f t="shared" si="32"/>
        <v>0</v>
      </c>
      <c r="I32" s="71">
        <f t="shared" si="32"/>
        <v>0</v>
      </c>
      <c r="J32" s="71">
        <f t="shared" si="32"/>
        <v>0</v>
      </c>
      <c r="K32" s="51" t="s">
        <v>719</v>
      </c>
      <c r="L32" s="204" t="s">
        <v>652</v>
      </c>
      <c r="M32" s="58">
        <f t="shared" si="23"/>
        <v>0</v>
      </c>
      <c r="N32" s="66"/>
      <c r="O32" s="691">
        <v>0</v>
      </c>
      <c r="P32" s="643">
        <f>U32+V32</f>
        <v>0</v>
      </c>
      <c r="Q32" s="569"/>
      <c r="R32" s="569"/>
      <c r="S32" s="569"/>
      <c r="T32" s="569"/>
      <c r="U32" s="643">
        <f>Q32+R32+S32+T32</f>
        <v>0</v>
      </c>
      <c r="V32" s="569"/>
      <c r="W32" s="525" t="s">
        <v>719</v>
      </c>
      <c r="X32" s="672"/>
      <c r="Y32" s="66"/>
      <c r="Z32" s="97">
        <v>0</v>
      </c>
      <c r="AA32" s="93">
        <f>AF32+AG32</f>
        <v>0</v>
      </c>
      <c r="AB32" s="564"/>
      <c r="AC32" s="564"/>
      <c r="AD32" s="564"/>
      <c r="AE32" s="564"/>
      <c r="AF32" s="93">
        <f>AB32+AC32+AD32+AE32</f>
        <v>0</v>
      </c>
      <c r="AG32" s="564"/>
      <c r="AH32" s="51" t="s">
        <v>719</v>
      </c>
      <c r="AI32" s="198"/>
      <c r="AJ32" s="66"/>
      <c r="AK32" s="97">
        <v>0</v>
      </c>
      <c r="AL32" s="93">
        <f>AQ32+AR32</f>
        <v>0</v>
      </c>
      <c r="AM32" s="218"/>
      <c r="AN32" s="218"/>
      <c r="AO32" s="218"/>
      <c r="AP32" s="218"/>
      <c r="AQ32" s="93">
        <f>AM32+AN32+AO32+AP32</f>
        <v>0</v>
      </c>
      <c r="AR32" s="564"/>
      <c r="AS32" s="51" t="s">
        <v>719</v>
      </c>
      <c r="AT32" s="198"/>
      <c r="AU32" s="66"/>
      <c r="AV32" s="97">
        <v>0</v>
      </c>
      <c r="AW32" s="93">
        <f>BB32+BC32</f>
        <v>0</v>
      </c>
      <c r="AX32" s="564"/>
      <c r="AY32" s="564"/>
      <c r="AZ32" s="564"/>
      <c r="BA32" s="564"/>
      <c r="BB32" s="93">
        <f>AX32+AY32+AZ32+BA32</f>
        <v>0</v>
      </c>
      <c r="BC32" s="564"/>
      <c r="BD32" s="51" t="s">
        <v>719</v>
      </c>
      <c r="BE32" s="198"/>
      <c r="BF32" s="66"/>
      <c r="BG32" s="97">
        <v>0</v>
      </c>
      <c r="BH32" s="93">
        <f>BM32+BN32</f>
        <v>0</v>
      </c>
      <c r="BI32" s="564"/>
      <c r="BJ32" s="564"/>
      <c r="BK32" s="564"/>
      <c r="BL32" s="564"/>
      <c r="BM32" s="93">
        <f>BI32+BJ32+BK32+BL32</f>
        <v>0</v>
      </c>
      <c r="BN32" s="564"/>
      <c r="BO32" s="51" t="s">
        <v>719</v>
      </c>
      <c r="BP32" s="190"/>
      <c r="BQ32" s="66"/>
      <c r="BR32" s="97">
        <v>0</v>
      </c>
      <c r="BS32" s="93">
        <f>BX32+BY32</f>
        <v>0</v>
      </c>
      <c r="BT32" s="564"/>
      <c r="BU32" s="564"/>
      <c r="BV32" s="564"/>
      <c r="BW32" s="564"/>
      <c r="BX32" s="93">
        <f>BT32+BU32+BV32+BW32</f>
        <v>0</v>
      </c>
      <c r="BY32" s="564"/>
      <c r="BZ32" s="51" t="s">
        <v>719</v>
      </c>
      <c r="CA32" s="198"/>
      <c r="CB32" s="66"/>
      <c r="CC32" s="97">
        <v>0</v>
      </c>
      <c r="CD32" s="93">
        <f>CI32+CJ32</f>
        <v>0</v>
      </c>
      <c r="CE32" s="564"/>
      <c r="CF32" s="564"/>
      <c r="CG32" s="564"/>
      <c r="CH32" s="564"/>
      <c r="CI32" s="93">
        <f>CE32+CF32+CG32+CH32</f>
        <v>0</v>
      </c>
      <c r="CJ32" s="564"/>
      <c r="CK32" s="51" t="s">
        <v>719</v>
      </c>
      <c r="CL32" s="198"/>
      <c r="CM32" s="66"/>
      <c r="CN32" s="97">
        <v>0</v>
      </c>
      <c r="CO32" s="93">
        <f>CT32+CU32</f>
        <v>0</v>
      </c>
      <c r="CP32" s="564"/>
      <c r="CQ32" s="564"/>
      <c r="CR32" s="564"/>
      <c r="CS32" s="564"/>
      <c r="CT32" s="93">
        <f>CP32+CQ32+CR32+CS32</f>
        <v>0</v>
      </c>
      <c r="CU32" s="564"/>
      <c r="CV32" s="51" t="s">
        <v>719</v>
      </c>
      <c r="CW32" s="198"/>
      <c r="CX32" s="66"/>
      <c r="CY32" s="97">
        <v>0</v>
      </c>
      <c r="CZ32" s="93">
        <f>DE32+DF32</f>
        <v>0</v>
      </c>
      <c r="DA32" s="564"/>
      <c r="DB32" s="564"/>
      <c r="DC32" s="564"/>
      <c r="DD32" s="564"/>
      <c r="DE32" s="93">
        <f>DA32+DB32+DC32+DD32</f>
        <v>0</v>
      </c>
      <c r="DF32" s="564"/>
      <c r="DG32" s="51" t="s">
        <v>719</v>
      </c>
      <c r="DH32" s="198"/>
      <c r="DI32" s="66"/>
    </row>
    <row r="33" spans="1:140" ht="137.25" customHeight="1" thickBot="1" x14ac:dyDescent="0.3">
      <c r="A33" s="65" t="s">
        <v>907</v>
      </c>
      <c r="B33" s="616" t="s">
        <v>303</v>
      </c>
      <c r="C33" s="91">
        <f>O33+Z33+AK33+AV33+BG33+BR33+CC33+CN33+CY33</f>
        <v>10000</v>
      </c>
      <c r="D33" s="71">
        <f t="shared" si="32"/>
        <v>0</v>
      </c>
      <c r="E33" s="71">
        <f t="shared" si="32"/>
        <v>0</v>
      </c>
      <c r="F33" s="71">
        <f t="shared" si="32"/>
        <v>0</v>
      </c>
      <c r="G33" s="71">
        <f t="shared" si="32"/>
        <v>0</v>
      </c>
      <c r="H33" s="71">
        <f t="shared" si="32"/>
        <v>0</v>
      </c>
      <c r="I33" s="71">
        <f t="shared" si="32"/>
        <v>0</v>
      </c>
      <c r="J33" s="71">
        <f t="shared" si="32"/>
        <v>0</v>
      </c>
      <c r="K33" s="59" t="s">
        <v>724</v>
      </c>
      <c r="L33" s="205" t="s">
        <v>652</v>
      </c>
      <c r="M33" s="58">
        <f t="shared" si="23"/>
        <v>0</v>
      </c>
      <c r="N33" s="66"/>
      <c r="O33" s="693">
        <v>0</v>
      </c>
      <c r="P33" s="643">
        <f>U33+V33</f>
        <v>0</v>
      </c>
      <c r="Q33" s="694"/>
      <c r="R33" s="694"/>
      <c r="S33" s="694"/>
      <c r="T33" s="694"/>
      <c r="U33" s="643">
        <f>Q33+R33+S33+T33</f>
        <v>0</v>
      </c>
      <c r="V33" s="694"/>
      <c r="W33" s="539" t="s">
        <v>724</v>
      </c>
      <c r="X33" s="677"/>
      <c r="Y33" s="66"/>
      <c r="Z33" s="99">
        <v>3000</v>
      </c>
      <c r="AA33" s="93">
        <f>AF33+AG33</f>
        <v>0</v>
      </c>
      <c r="AB33" s="565"/>
      <c r="AC33" s="565"/>
      <c r="AD33" s="565"/>
      <c r="AE33" s="565"/>
      <c r="AF33" s="93">
        <f>AB33+AC33+AD33+AE33</f>
        <v>0</v>
      </c>
      <c r="AG33" s="565"/>
      <c r="AH33" s="59" t="s">
        <v>724</v>
      </c>
      <c r="AI33" s="566"/>
      <c r="AJ33" s="66"/>
      <c r="AK33" s="99">
        <v>7000</v>
      </c>
      <c r="AL33" s="93">
        <f>AQ33+AR33</f>
        <v>0</v>
      </c>
      <c r="AM33" s="101"/>
      <c r="AN33" s="101"/>
      <c r="AO33" s="101"/>
      <c r="AP33" s="101"/>
      <c r="AQ33" s="93">
        <f>AM33+AN33+AO33+AP33</f>
        <v>0</v>
      </c>
      <c r="AR33" s="565"/>
      <c r="AS33" s="59" t="s">
        <v>724</v>
      </c>
      <c r="AT33" s="566"/>
      <c r="AU33" s="66"/>
      <c r="AV33" s="99">
        <v>0</v>
      </c>
      <c r="AW33" s="93">
        <f>BB33+BC33</f>
        <v>0</v>
      </c>
      <c r="AX33" s="565"/>
      <c r="AY33" s="565"/>
      <c r="AZ33" s="565"/>
      <c r="BA33" s="565"/>
      <c r="BB33" s="93">
        <f>AX33+AY33+AZ33+BA33</f>
        <v>0</v>
      </c>
      <c r="BC33" s="565"/>
      <c r="BD33" s="59" t="s">
        <v>724</v>
      </c>
      <c r="BE33" s="566"/>
      <c r="BF33" s="66"/>
      <c r="BG33" s="99">
        <v>0</v>
      </c>
      <c r="BH33" s="93">
        <f>BM33+BN33</f>
        <v>0</v>
      </c>
      <c r="BI33" s="565"/>
      <c r="BJ33" s="565"/>
      <c r="BK33" s="565"/>
      <c r="BL33" s="565"/>
      <c r="BM33" s="93">
        <f>BI33+BJ33+BK33+BL33</f>
        <v>0</v>
      </c>
      <c r="BN33" s="565"/>
      <c r="BO33" s="59" t="s">
        <v>724</v>
      </c>
      <c r="BP33" s="558"/>
      <c r="BQ33" s="66"/>
      <c r="BR33" s="99">
        <v>0</v>
      </c>
      <c r="BS33" s="93">
        <f>BX33+BY33</f>
        <v>0</v>
      </c>
      <c r="BT33" s="565"/>
      <c r="BU33" s="565"/>
      <c r="BV33" s="565"/>
      <c r="BW33" s="565"/>
      <c r="BX33" s="93">
        <f>BT33+BU33+BV33+BW33</f>
        <v>0</v>
      </c>
      <c r="BY33" s="565"/>
      <c r="BZ33" s="59" t="s">
        <v>724</v>
      </c>
      <c r="CA33" s="566"/>
      <c r="CB33" s="66"/>
      <c r="CC33" s="99">
        <v>0</v>
      </c>
      <c r="CD33" s="93">
        <f>CI33+CJ33</f>
        <v>0</v>
      </c>
      <c r="CE33" s="565"/>
      <c r="CF33" s="565"/>
      <c r="CG33" s="565"/>
      <c r="CH33" s="565"/>
      <c r="CI33" s="93">
        <f>CE33+CF33+CG33+CH33</f>
        <v>0</v>
      </c>
      <c r="CJ33" s="565"/>
      <c r="CK33" s="59" t="s">
        <v>724</v>
      </c>
      <c r="CL33" s="566"/>
      <c r="CM33" s="66"/>
      <c r="CN33" s="99">
        <v>0</v>
      </c>
      <c r="CO33" s="93">
        <f>CT33+CU33</f>
        <v>0</v>
      </c>
      <c r="CP33" s="565"/>
      <c r="CQ33" s="565"/>
      <c r="CR33" s="565"/>
      <c r="CS33" s="565"/>
      <c r="CT33" s="93">
        <f>CP33+CQ33+CR33+CS33</f>
        <v>0</v>
      </c>
      <c r="CU33" s="565"/>
      <c r="CV33" s="59" t="s">
        <v>724</v>
      </c>
      <c r="CW33" s="566"/>
      <c r="CX33" s="66"/>
      <c r="CY33" s="99">
        <v>0</v>
      </c>
      <c r="CZ33" s="93">
        <f>DE33+DF33</f>
        <v>0</v>
      </c>
      <c r="DA33" s="565"/>
      <c r="DB33" s="565"/>
      <c r="DC33" s="565"/>
      <c r="DD33" s="565"/>
      <c r="DE33" s="93">
        <f>DA33+DB33+DC33+DD33</f>
        <v>0</v>
      </c>
      <c r="DF33" s="565"/>
      <c r="DG33" s="59" t="s">
        <v>724</v>
      </c>
      <c r="DH33" s="566"/>
      <c r="DI33" s="66"/>
    </row>
    <row r="34" spans="1:140" ht="55.5" customHeight="1" thickBot="1" x14ac:dyDescent="0.3">
      <c r="A34" s="1266" t="s">
        <v>430</v>
      </c>
      <c r="B34" s="1267"/>
      <c r="C34" s="94">
        <f>O34+Z34+AK34+AV34+BG34+BR34+CC34+CN34+CY34</f>
        <v>23000</v>
      </c>
      <c r="D34" s="92">
        <f t="shared" ref="D34:J34" si="36">P6+AA6+AL6+AW6+BH6+BS6+CD6+CO6+CZ6</f>
        <v>9613.83</v>
      </c>
      <c r="E34" s="92">
        <f t="shared" si="36"/>
        <v>0</v>
      </c>
      <c r="F34" s="92">
        <f t="shared" si="36"/>
        <v>0</v>
      </c>
      <c r="G34" s="92">
        <f t="shared" si="36"/>
        <v>0</v>
      </c>
      <c r="H34" s="92">
        <f t="shared" si="36"/>
        <v>9613.83</v>
      </c>
      <c r="I34" s="92">
        <f t="shared" si="36"/>
        <v>9613.83</v>
      </c>
      <c r="J34" s="92">
        <f t="shared" si="36"/>
        <v>0</v>
      </c>
      <c r="K34" s="1253"/>
      <c r="L34" s="1268"/>
      <c r="M34" s="1254"/>
      <c r="N34" s="14"/>
      <c r="O34" s="425">
        <f>O10+O12+O14+O15+O16+O18+O22+O24+O25+O27+O28+O30+O31+O32+O33</f>
        <v>2000</v>
      </c>
      <c r="P34" s="426">
        <f>P10+P12+P14+P15+P16+P18+P22+P24+P25+P27+P28+P30+P31+P32+P33</f>
        <v>9613.83</v>
      </c>
      <c r="Q34" s="426">
        <f t="shared" ref="Q34:V34" si="37">Q10+Q12+Q14+Q15+Q16+Q18+Q22+Q24+Q25+Q27+Q28+Q30+Q31+Q32+Q33</f>
        <v>0</v>
      </c>
      <c r="R34" s="426">
        <f t="shared" si="37"/>
        <v>0</v>
      </c>
      <c r="S34" s="426">
        <f t="shared" si="37"/>
        <v>0</v>
      </c>
      <c r="T34" s="426">
        <f t="shared" si="37"/>
        <v>9613.83</v>
      </c>
      <c r="U34" s="426">
        <f t="shared" si="37"/>
        <v>9613.83</v>
      </c>
      <c r="V34" s="426">
        <f t="shared" si="37"/>
        <v>0</v>
      </c>
      <c r="W34" s="988"/>
      <c r="X34" s="990"/>
      <c r="Y34" s="14"/>
      <c r="Z34" s="70">
        <f t="shared" ref="Z34:AG34" si="38">Z10+Z12+Z14+Z15+Z16+Z18+Z22+Z24+Z25+Z27+Z28+Z30+Z31+Z32+Z33</f>
        <v>7500</v>
      </c>
      <c r="AA34" s="96">
        <f t="shared" si="38"/>
        <v>0</v>
      </c>
      <c r="AB34" s="96">
        <f t="shared" si="38"/>
        <v>0</v>
      </c>
      <c r="AC34" s="96">
        <f t="shared" si="38"/>
        <v>0</v>
      </c>
      <c r="AD34" s="96">
        <f t="shared" si="38"/>
        <v>0</v>
      </c>
      <c r="AE34" s="96">
        <f t="shared" si="38"/>
        <v>0</v>
      </c>
      <c r="AF34" s="96">
        <f t="shared" si="38"/>
        <v>0</v>
      </c>
      <c r="AG34" s="96">
        <f t="shared" si="38"/>
        <v>0</v>
      </c>
      <c r="AH34" s="1253"/>
      <c r="AI34" s="1254"/>
      <c r="AJ34" s="14"/>
      <c r="AK34" s="70">
        <f t="shared" ref="AK34:AR34" si="39">AK10+AK12+AK14+AK15+AK16+AK18+AK22+AK24+AK25+AK27+AK28+AK30+AK31+AK32+AK33</f>
        <v>13500</v>
      </c>
      <c r="AL34" s="96">
        <f t="shared" si="39"/>
        <v>0</v>
      </c>
      <c r="AM34" s="96">
        <f t="shared" si="39"/>
        <v>0</v>
      </c>
      <c r="AN34" s="96">
        <f t="shared" si="39"/>
        <v>0</v>
      </c>
      <c r="AO34" s="96">
        <f t="shared" si="39"/>
        <v>0</v>
      </c>
      <c r="AP34" s="96">
        <f t="shared" si="39"/>
        <v>0</v>
      </c>
      <c r="AQ34" s="96">
        <f t="shared" si="39"/>
        <v>0</v>
      </c>
      <c r="AR34" s="96">
        <f t="shared" si="39"/>
        <v>0</v>
      </c>
      <c r="AS34" s="1253"/>
      <c r="AT34" s="1254"/>
      <c r="AU34" s="14"/>
      <c r="AV34" s="70">
        <f t="shared" ref="AV34:BC34" si="40">AV10+AV12+AV14+AV15+AV16+AV18+AV22+AV24+AV25+AV27+AV28+AV30+AV31+AV32+AV33</f>
        <v>0</v>
      </c>
      <c r="AW34" s="96">
        <f t="shared" si="40"/>
        <v>0</v>
      </c>
      <c r="AX34" s="96">
        <f t="shared" si="40"/>
        <v>0</v>
      </c>
      <c r="AY34" s="96">
        <f t="shared" si="40"/>
        <v>0</v>
      </c>
      <c r="AZ34" s="96">
        <f t="shared" si="40"/>
        <v>0</v>
      </c>
      <c r="BA34" s="96">
        <f t="shared" si="40"/>
        <v>0</v>
      </c>
      <c r="BB34" s="96">
        <f t="shared" si="40"/>
        <v>0</v>
      </c>
      <c r="BC34" s="96">
        <f t="shared" si="40"/>
        <v>0</v>
      </c>
      <c r="BD34" s="1253"/>
      <c r="BE34" s="1254"/>
      <c r="BF34" s="14"/>
      <c r="BG34" s="70">
        <f t="shared" ref="BG34:BN34" si="41">BG10+BG12+BG14+BG15+BG16+BG18+BG22+BG24+BG25+BG27+BG28+BG30+BG31+BG32+BG33</f>
        <v>0</v>
      </c>
      <c r="BH34" s="96">
        <f t="shared" si="41"/>
        <v>0</v>
      </c>
      <c r="BI34" s="96">
        <f t="shared" si="41"/>
        <v>0</v>
      </c>
      <c r="BJ34" s="96">
        <f t="shared" si="41"/>
        <v>0</v>
      </c>
      <c r="BK34" s="96">
        <f t="shared" si="41"/>
        <v>0</v>
      </c>
      <c r="BL34" s="96">
        <f t="shared" si="41"/>
        <v>0</v>
      </c>
      <c r="BM34" s="96">
        <f t="shared" si="41"/>
        <v>0</v>
      </c>
      <c r="BN34" s="96">
        <f t="shared" si="41"/>
        <v>0</v>
      </c>
      <c r="BO34" s="1253"/>
      <c r="BP34" s="1254"/>
      <c r="BQ34" s="14"/>
      <c r="BR34" s="70">
        <f t="shared" ref="BR34:BY34" si="42">BR10+BR12+BR14+BR15+BR16+BR18+BR22+BR24+BR25+BR27+BR28+BR30+BR31+BR32+BR33</f>
        <v>0</v>
      </c>
      <c r="BS34" s="96">
        <f t="shared" si="42"/>
        <v>0</v>
      </c>
      <c r="BT34" s="96">
        <f t="shared" si="42"/>
        <v>0</v>
      </c>
      <c r="BU34" s="96">
        <f t="shared" si="42"/>
        <v>0</v>
      </c>
      <c r="BV34" s="96">
        <f t="shared" si="42"/>
        <v>0</v>
      </c>
      <c r="BW34" s="96">
        <f t="shared" si="42"/>
        <v>0</v>
      </c>
      <c r="BX34" s="96">
        <f t="shared" si="42"/>
        <v>0</v>
      </c>
      <c r="BY34" s="96">
        <f t="shared" si="42"/>
        <v>0</v>
      </c>
      <c r="BZ34" s="1253"/>
      <c r="CA34" s="1254"/>
      <c r="CB34" s="14"/>
      <c r="CC34" s="70">
        <f t="shared" ref="CC34:CJ34" si="43">CC10+CC12+CC14+CC15+CC16+CC18+CC22+CC24+CC25+CC27+CC28+CC30+CC31+CC32+CC33</f>
        <v>0</v>
      </c>
      <c r="CD34" s="96">
        <f t="shared" si="43"/>
        <v>0</v>
      </c>
      <c r="CE34" s="96">
        <f t="shared" si="43"/>
        <v>0</v>
      </c>
      <c r="CF34" s="96">
        <f t="shared" si="43"/>
        <v>0</v>
      </c>
      <c r="CG34" s="96">
        <f t="shared" si="43"/>
        <v>0</v>
      </c>
      <c r="CH34" s="96">
        <f t="shared" si="43"/>
        <v>0</v>
      </c>
      <c r="CI34" s="96">
        <f t="shared" si="43"/>
        <v>0</v>
      </c>
      <c r="CJ34" s="96">
        <f t="shared" si="43"/>
        <v>0</v>
      </c>
      <c r="CK34" s="1253"/>
      <c r="CL34" s="1254"/>
      <c r="CM34" s="14"/>
      <c r="CN34" s="70">
        <f t="shared" ref="CN34:CU34" si="44">CN10+CN12+CN14+CN15+CN16+CN18+CN22+CN24+CN25+CN27+CN28+CN30+CN31+CN32+CN33</f>
        <v>0</v>
      </c>
      <c r="CO34" s="96">
        <f t="shared" si="44"/>
        <v>0</v>
      </c>
      <c r="CP34" s="96">
        <f t="shared" si="44"/>
        <v>0</v>
      </c>
      <c r="CQ34" s="96">
        <f t="shared" si="44"/>
        <v>0</v>
      </c>
      <c r="CR34" s="96">
        <f t="shared" si="44"/>
        <v>0</v>
      </c>
      <c r="CS34" s="96">
        <f t="shared" si="44"/>
        <v>0</v>
      </c>
      <c r="CT34" s="96">
        <f t="shared" si="44"/>
        <v>0</v>
      </c>
      <c r="CU34" s="96">
        <f t="shared" si="44"/>
        <v>0</v>
      </c>
      <c r="CV34" s="1253"/>
      <c r="CW34" s="1254"/>
      <c r="CX34" s="14"/>
      <c r="CY34" s="70">
        <f t="shared" ref="CY34:DF34" si="45">CY10+CY12+CY14+CY15+CY16+CY18+CY22+CY24+CY25+CY27+CY28+CY30+CY31+CY32+CY33</f>
        <v>0</v>
      </c>
      <c r="CZ34" s="96">
        <f t="shared" si="45"/>
        <v>0</v>
      </c>
      <c r="DA34" s="96">
        <f t="shared" si="45"/>
        <v>0</v>
      </c>
      <c r="DB34" s="96">
        <f t="shared" si="45"/>
        <v>0</v>
      </c>
      <c r="DC34" s="96">
        <f t="shared" si="45"/>
        <v>0</v>
      </c>
      <c r="DD34" s="96">
        <f t="shared" si="45"/>
        <v>0</v>
      </c>
      <c r="DE34" s="96">
        <f t="shared" si="45"/>
        <v>0</v>
      </c>
      <c r="DF34" s="96">
        <f t="shared" si="45"/>
        <v>0</v>
      </c>
      <c r="DG34" s="1253"/>
      <c r="DH34" s="1254"/>
      <c r="DI34" s="14"/>
      <c r="DJ34" s="14"/>
    </row>
    <row r="35" spans="1:140" s="12" customFormat="1" x14ac:dyDescent="0.25">
      <c r="B35" s="594"/>
      <c r="L35" s="576"/>
      <c r="M35" s="576"/>
      <c r="N35" s="576"/>
      <c r="O35" s="576"/>
      <c r="P35" s="595"/>
      <c r="Q35" s="595"/>
      <c r="R35" s="595"/>
      <c r="S35" s="595"/>
      <c r="T35" s="595"/>
      <c r="U35" s="595"/>
      <c r="V35" s="595"/>
      <c r="W35" s="576"/>
      <c r="X35" s="576"/>
      <c r="Y35" s="576"/>
      <c r="Z35" s="576"/>
      <c r="AA35" s="595"/>
      <c r="AB35" s="595"/>
      <c r="AC35" s="595"/>
      <c r="AD35" s="595"/>
      <c r="AE35" s="595"/>
      <c r="AF35" s="595"/>
      <c r="AG35" s="595"/>
      <c r="AH35" s="576"/>
      <c r="AI35" s="595"/>
      <c r="AJ35" s="576"/>
      <c r="AK35" s="576"/>
      <c r="AL35" s="595"/>
      <c r="AM35" s="595"/>
      <c r="AN35" s="595"/>
      <c r="AO35" s="595"/>
      <c r="AP35" s="595"/>
      <c r="AQ35" s="595"/>
      <c r="AR35" s="595"/>
      <c r="AS35" s="576"/>
      <c r="AT35" s="595"/>
      <c r="AU35" s="576"/>
      <c r="AV35" s="576"/>
      <c r="AW35" s="595"/>
      <c r="AX35" s="595"/>
      <c r="AY35" s="595"/>
      <c r="AZ35" s="595"/>
      <c r="BA35" s="595"/>
      <c r="BB35" s="595"/>
      <c r="BC35" s="595"/>
      <c r="BD35" s="576"/>
      <c r="BE35" s="595"/>
      <c r="BF35" s="576"/>
      <c r="BG35" s="576"/>
      <c r="BH35" s="595"/>
      <c r="BI35" s="595"/>
      <c r="BJ35" s="595"/>
      <c r="BK35" s="595"/>
      <c r="BL35" s="595"/>
      <c r="BM35" s="595"/>
      <c r="BN35" s="595"/>
      <c r="BO35" s="576"/>
      <c r="BP35" s="576"/>
      <c r="BQ35" s="576"/>
      <c r="BR35" s="576"/>
      <c r="BS35" s="595"/>
      <c r="BT35" s="595"/>
      <c r="BU35" s="595"/>
      <c r="BV35" s="595"/>
      <c r="BW35" s="595"/>
      <c r="BX35" s="595"/>
      <c r="BY35" s="595"/>
      <c r="BZ35" s="576"/>
      <c r="CA35" s="595"/>
      <c r="CB35" s="576"/>
      <c r="CC35" s="576"/>
      <c r="CD35" s="595"/>
      <c r="CE35" s="595"/>
      <c r="CF35" s="595"/>
      <c r="CG35" s="595"/>
      <c r="CH35" s="595"/>
      <c r="CI35" s="595"/>
      <c r="CJ35" s="595"/>
      <c r="CK35" s="576"/>
      <c r="CL35" s="595"/>
      <c r="CM35" s="576"/>
      <c r="CN35" s="576"/>
      <c r="CO35" s="595"/>
      <c r="CP35" s="595"/>
      <c r="CQ35" s="595"/>
      <c r="CR35" s="595"/>
      <c r="CS35" s="595"/>
      <c r="CT35" s="595"/>
      <c r="CU35" s="595"/>
      <c r="CV35" s="576"/>
      <c r="CW35" s="595"/>
      <c r="CX35" s="576"/>
      <c r="CY35" s="576"/>
      <c r="CZ35" s="595"/>
      <c r="DA35" s="595"/>
      <c r="DB35" s="595"/>
      <c r="DC35" s="595"/>
      <c r="DD35" s="595"/>
      <c r="DE35" s="595"/>
      <c r="DF35" s="595"/>
      <c r="DG35" s="576"/>
      <c r="DH35" s="595"/>
      <c r="DI35" s="576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</row>
    <row r="36" spans="1:140" s="12" customFormat="1" x14ac:dyDescent="0.25">
      <c r="B36" s="594"/>
      <c r="L36" s="576"/>
      <c r="M36" s="576"/>
      <c r="N36" s="576"/>
      <c r="O36" s="576"/>
      <c r="P36" s="595"/>
      <c r="Q36" s="595"/>
      <c r="R36" s="595"/>
      <c r="S36" s="595"/>
      <c r="T36" s="595"/>
      <c r="U36" s="595"/>
      <c r="V36" s="595"/>
      <c r="W36" s="576"/>
      <c r="X36" s="576"/>
      <c r="Y36" s="576"/>
      <c r="Z36" s="576"/>
      <c r="AA36" s="595"/>
      <c r="AB36" s="595"/>
      <c r="AC36" s="595"/>
      <c r="AD36" s="595"/>
      <c r="AE36" s="595"/>
      <c r="AF36" s="595"/>
      <c r="AG36" s="595"/>
      <c r="AH36" s="576"/>
      <c r="AI36" s="595"/>
      <c r="AJ36" s="576"/>
      <c r="AK36" s="576"/>
      <c r="AL36" s="595"/>
      <c r="AM36" s="595"/>
      <c r="AN36" s="595"/>
      <c r="AO36" s="595"/>
      <c r="AP36" s="595"/>
      <c r="AQ36" s="595"/>
      <c r="AR36" s="595"/>
      <c r="AS36" s="576"/>
      <c r="AT36" s="595"/>
      <c r="AU36" s="576"/>
      <c r="AV36" s="576"/>
      <c r="AW36" s="595"/>
      <c r="AX36" s="595"/>
      <c r="AY36" s="595"/>
      <c r="AZ36" s="595"/>
      <c r="BA36" s="595"/>
      <c r="BB36" s="595"/>
      <c r="BC36" s="595"/>
      <c r="BD36" s="576"/>
      <c r="BE36" s="595"/>
      <c r="BF36" s="576"/>
      <c r="BG36" s="576"/>
      <c r="BH36" s="595"/>
      <c r="BI36" s="595"/>
      <c r="BJ36" s="595"/>
      <c r="BK36" s="595"/>
      <c r="BL36" s="595"/>
      <c r="BM36" s="595"/>
      <c r="BN36" s="595"/>
      <c r="BO36" s="576"/>
      <c r="BP36" s="576"/>
      <c r="BQ36" s="576"/>
      <c r="BR36" s="576"/>
      <c r="BS36" s="595"/>
      <c r="BT36" s="595"/>
      <c r="BU36" s="595"/>
      <c r="BV36" s="595"/>
      <c r="BW36" s="595"/>
      <c r="BX36" s="595"/>
      <c r="BY36" s="595"/>
      <c r="BZ36" s="576"/>
      <c r="CA36" s="595"/>
      <c r="CB36" s="576"/>
      <c r="CC36" s="576"/>
      <c r="CD36" s="595"/>
      <c r="CE36" s="595"/>
      <c r="CF36" s="595"/>
      <c r="CG36" s="595"/>
      <c r="CH36" s="595"/>
      <c r="CI36" s="595"/>
      <c r="CJ36" s="595"/>
      <c r="CK36" s="576"/>
      <c r="CL36" s="595"/>
      <c r="CM36" s="576"/>
      <c r="CN36" s="576"/>
      <c r="CO36" s="595"/>
      <c r="CP36" s="595"/>
      <c r="CQ36" s="595"/>
      <c r="CR36" s="595"/>
      <c r="CS36" s="595"/>
      <c r="CT36" s="595"/>
      <c r="CU36" s="595"/>
      <c r="CV36" s="576"/>
      <c r="CW36" s="595"/>
      <c r="CX36" s="576"/>
      <c r="CY36" s="576"/>
      <c r="CZ36" s="595"/>
      <c r="DA36" s="595"/>
      <c r="DB36" s="595"/>
      <c r="DC36" s="595"/>
      <c r="DD36" s="595"/>
      <c r="DE36" s="595"/>
      <c r="DF36" s="595"/>
      <c r="DG36" s="576"/>
      <c r="DH36" s="595"/>
      <c r="DI36" s="576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</row>
    <row r="37" spans="1:140" s="12" customFormat="1" x14ac:dyDescent="0.25">
      <c r="B37" s="594"/>
      <c r="L37" s="576"/>
      <c r="M37" s="576"/>
      <c r="N37" s="576"/>
      <c r="O37" s="576"/>
      <c r="P37" s="595"/>
      <c r="Q37" s="595"/>
      <c r="R37" s="595"/>
      <c r="S37" s="595"/>
      <c r="T37" s="595"/>
      <c r="U37" s="595"/>
      <c r="V37" s="595"/>
      <c r="W37" s="576"/>
      <c r="X37" s="576"/>
      <c r="Y37" s="576"/>
      <c r="Z37" s="576"/>
      <c r="AA37" s="595"/>
      <c r="AB37" s="595"/>
      <c r="AC37" s="595"/>
      <c r="AD37" s="595"/>
      <c r="AE37" s="595"/>
      <c r="AF37" s="595"/>
      <c r="AG37" s="595"/>
      <c r="AH37" s="576"/>
      <c r="AI37" s="595"/>
      <c r="AJ37" s="576"/>
      <c r="AK37" s="576"/>
      <c r="AL37" s="595"/>
      <c r="AM37" s="595"/>
      <c r="AN37" s="595"/>
      <c r="AO37" s="595"/>
      <c r="AP37" s="595"/>
      <c r="AQ37" s="595"/>
      <c r="AR37" s="595"/>
      <c r="AS37" s="576"/>
      <c r="AT37" s="595"/>
      <c r="AU37" s="576"/>
      <c r="AV37" s="576"/>
      <c r="AW37" s="595"/>
      <c r="AX37" s="595"/>
      <c r="AY37" s="595"/>
      <c r="AZ37" s="595"/>
      <c r="BA37" s="595"/>
      <c r="BB37" s="595"/>
      <c r="BC37" s="595"/>
      <c r="BD37" s="576"/>
      <c r="BE37" s="595"/>
      <c r="BF37" s="576"/>
      <c r="BG37" s="576"/>
      <c r="BH37" s="595"/>
      <c r="BI37" s="595"/>
      <c r="BJ37" s="595"/>
      <c r="BK37" s="595"/>
      <c r="BL37" s="595"/>
      <c r="BM37" s="595"/>
      <c r="BN37" s="595"/>
      <c r="BO37" s="576"/>
      <c r="BP37" s="576"/>
      <c r="BQ37" s="576"/>
      <c r="BR37" s="576"/>
      <c r="BS37" s="595"/>
      <c r="BT37" s="595"/>
      <c r="BU37" s="595"/>
      <c r="BV37" s="595"/>
      <c r="BW37" s="595"/>
      <c r="BX37" s="595"/>
      <c r="BY37" s="595"/>
      <c r="BZ37" s="576"/>
      <c r="CA37" s="595"/>
      <c r="CB37" s="576"/>
      <c r="CC37" s="576"/>
      <c r="CD37" s="595"/>
      <c r="CE37" s="595"/>
      <c r="CF37" s="595"/>
      <c r="CG37" s="595"/>
      <c r="CH37" s="595"/>
      <c r="CI37" s="595"/>
      <c r="CJ37" s="595"/>
      <c r="CK37" s="576"/>
      <c r="CL37" s="595"/>
      <c r="CM37" s="576"/>
      <c r="CN37" s="576"/>
      <c r="CO37" s="595"/>
      <c r="CP37" s="595"/>
      <c r="CQ37" s="595"/>
      <c r="CR37" s="595"/>
      <c r="CS37" s="595"/>
      <c r="CT37" s="595"/>
      <c r="CU37" s="595"/>
      <c r="CV37" s="576"/>
      <c r="CW37" s="595"/>
      <c r="CX37" s="576"/>
      <c r="CY37" s="576"/>
      <c r="CZ37" s="595"/>
      <c r="DA37" s="595"/>
      <c r="DB37" s="595"/>
      <c r="DC37" s="595"/>
      <c r="DD37" s="595"/>
      <c r="DE37" s="595"/>
      <c r="DF37" s="595"/>
      <c r="DG37" s="576"/>
      <c r="DH37" s="595"/>
      <c r="DI37" s="576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</row>
    <row r="38" spans="1:140" s="12" customFormat="1" x14ac:dyDescent="0.25">
      <c r="B38" s="594"/>
      <c r="L38" s="576"/>
      <c r="M38" s="576"/>
      <c r="N38" s="576"/>
      <c r="O38" s="576"/>
      <c r="P38" s="595"/>
      <c r="Q38" s="595"/>
      <c r="R38" s="595"/>
      <c r="S38" s="595"/>
      <c r="T38" s="595"/>
      <c r="U38" s="595"/>
      <c r="V38" s="595"/>
      <c r="W38" s="576"/>
      <c r="X38" s="576"/>
      <c r="Y38" s="576"/>
      <c r="Z38" s="576"/>
      <c r="AA38" s="595"/>
      <c r="AB38" s="595"/>
      <c r="AC38" s="595"/>
      <c r="AD38" s="595"/>
      <c r="AE38" s="595"/>
      <c r="AF38" s="595"/>
      <c r="AG38" s="595"/>
      <c r="AH38" s="576"/>
      <c r="AI38" s="595"/>
      <c r="AJ38" s="576"/>
      <c r="AK38" s="576"/>
      <c r="AL38" s="595"/>
      <c r="AM38" s="595"/>
      <c r="AN38" s="595"/>
      <c r="AO38" s="595"/>
      <c r="AP38" s="595"/>
      <c r="AQ38" s="595"/>
      <c r="AR38" s="595"/>
      <c r="AS38" s="576"/>
      <c r="AT38" s="595"/>
      <c r="AU38" s="576"/>
      <c r="AV38" s="576"/>
      <c r="AW38" s="595"/>
      <c r="AX38" s="595"/>
      <c r="AY38" s="595"/>
      <c r="AZ38" s="595"/>
      <c r="BA38" s="595"/>
      <c r="BB38" s="595"/>
      <c r="BC38" s="595"/>
      <c r="BD38" s="576"/>
      <c r="BE38" s="595"/>
      <c r="BF38" s="576"/>
      <c r="BG38" s="576"/>
      <c r="BH38" s="595"/>
      <c r="BI38" s="595"/>
      <c r="BJ38" s="595"/>
      <c r="BK38" s="595"/>
      <c r="BL38" s="595"/>
      <c r="BM38" s="595"/>
      <c r="BN38" s="595"/>
      <c r="BO38" s="576"/>
      <c r="BP38" s="576"/>
      <c r="BQ38" s="576"/>
      <c r="BR38" s="576"/>
      <c r="BS38" s="595"/>
      <c r="BT38" s="595"/>
      <c r="BU38" s="595"/>
      <c r="BV38" s="595"/>
      <c r="BW38" s="595"/>
      <c r="BX38" s="595"/>
      <c r="BY38" s="595"/>
      <c r="BZ38" s="576"/>
      <c r="CA38" s="595"/>
      <c r="CB38" s="576"/>
      <c r="CC38" s="576"/>
      <c r="CD38" s="595"/>
      <c r="CE38" s="595"/>
      <c r="CF38" s="595"/>
      <c r="CG38" s="595"/>
      <c r="CH38" s="595"/>
      <c r="CI38" s="595"/>
      <c r="CJ38" s="595"/>
      <c r="CK38" s="576"/>
      <c r="CL38" s="595"/>
      <c r="CM38" s="576"/>
      <c r="CN38" s="576"/>
      <c r="CO38" s="595"/>
      <c r="CP38" s="595"/>
      <c r="CQ38" s="595"/>
      <c r="CR38" s="595"/>
      <c r="CS38" s="595"/>
      <c r="CT38" s="595"/>
      <c r="CU38" s="595"/>
      <c r="CV38" s="576"/>
      <c r="CW38" s="595"/>
      <c r="CX38" s="576"/>
      <c r="CY38" s="576"/>
      <c r="CZ38" s="595"/>
      <c r="DA38" s="595"/>
      <c r="DB38" s="595"/>
      <c r="DC38" s="595"/>
      <c r="DD38" s="595"/>
      <c r="DE38" s="595"/>
      <c r="DF38" s="595"/>
      <c r="DG38" s="576"/>
      <c r="DH38" s="595"/>
      <c r="DI38" s="576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140" s="12" customFormat="1" x14ac:dyDescent="0.25">
      <c r="B39" s="594"/>
      <c r="L39" s="576"/>
      <c r="M39" s="576"/>
      <c r="N39" s="576"/>
      <c r="O39" s="576"/>
      <c r="P39" s="595"/>
      <c r="Q39" s="595"/>
      <c r="R39" s="595"/>
      <c r="S39" s="595"/>
      <c r="T39" s="595"/>
      <c r="U39" s="595"/>
      <c r="V39" s="595"/>
      <c r="W39" s="576"/>
      <c r="X39" s="576"/>
      <c r="Y39" s="576"/>
      <c r="Z39" s="576"/>
      <c r="AA39" s="595"/>
      <c r="AB39" s="595"/>
      <c r="AC39" s="595"/>
      <c r="AD39" s="595"/>
      <c r="AE39" s="595"/>
      <c r="AF39" s="595"/>
      <c r="AG39" s="595"/>
      <c r="AH39" s="576"/>
      <c r="AI39" s="595"/>
      <c r="AJ39" s="576"/>
      <c r="AK39" s="576"/>
      <c r="AL39" s="595"/>
      <c r="AM39" s="595"/>
      <c r="AN39" s="595"/>
      <c r="AO39" s="595"/>
      <c r="AP39" s="595"/>
      <c r="AQ39" s="595"/>
      <c r="AR39" s="595"/>
      <c r="AS39" s="576"/>
      <c r="AT39" s="595"/>
      <c r="AU39" s="576"/>
      <c r="AV39" s="576"/>
      <c r="AW39" s="595"/>
      <c r="AX39" s="595"/>
      <c r="AY39" s="595"/>
      <c r="AZ39" s="595"/>
      <c r="BA39" s="595"/>
      <c r="BB39" s="595"/>
      <c r="BC39" s="595"/>
      <c r="BD39" s="576"/>
      <c r="BE39" s="595"/>
      <c r="BF39" s="576"/>
      <c r="BG39" s="576"/>
      <c r="BH39" s="595"/>
      <c r="BI39" s="595"/>
      <c r="BJ39" s="595"/>
      <c r="BK39" s="595"/>
      <c r="BL39" s="595"/>
      <c r="BM39" s="595"/>
      <c r="BN39" s="595"/>
      <c r="BO39" s="576"/>
      <c r="BP39" s="576"/>
      <c r="BQ39" s="576"/>
      <c r="BR39" s="576"/>
      <c r="BS39" s="595"/>
      <c r="BT39" s="595"/>
      <c r="BU39" s="595"/>
      <c r="BV39" s="595"/>
      <c r="BW39" s="595"/>
      <c r="BX39" s="595"/>
      <c r="BY39" s="595"/>
      <c r="BZ39" s="576"/>
      <c r="CA39" s="595"/>
      <c r="CB39" s="576"/>
      <c r="CC39" s="576"/>
      <c r="CD39" s="595"/>
      <c r="CE39" s="595"/>
      <c r="CF39" s="595"/>
      <c r="CG39" s="595"/>
      <c r="CH39" s="595"/>
      <c r="CI39" s="595"/>
      <c r="CJ39" s="595"/>
      <c r="CK39" s="576"/>
      <c r="CL39" s="595"/>
      <c r="CM39" s="576"/>
      <c r="CN39" s="576"/>
      <c r="CO39" s="595"/>
      <c r="CP39" s="595"/>
      <c r="CQ39" s="595"/>
      <c r="CR39" s="595"/>
      <c r="CS39" s="595"/>
      <c r="CT39" s="595"/>
      <c r="CU39" s="595"/>
      <c r="CV39" s="576"/>
      <c r="CW39" s="595"/>
      <c r="CX39" s="576"/>
      <c r="CY39" s="576"/>
      <c r="CZ39" s="595"/>
      <c r="DA39" s="595"/>
      <c r="DB39" s="595"/>
      <c r="DC39" s="595"/>
      <c r="DD39" s="595"/>
      <c r="DE39" s="595"/>
      <c r="DF39" s="595"/>
      <c r="DG39" s="576"/>
      <c r="DH39" s="595"/>
      <c r="DI39" s="576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</row>
    <row r="40" spans="1:140" s="12" customFormat="1" x14ac:dyDescent="0.25">
      <c r="B40" s="594"/>
      <c r="L40" s="576"/>
      <c r="M40" s="576"/>
      <c r="N40" s="576"/>
      <c r="O40" s="576"/>
      <c r="P40" s="595"/>
      <c r="Q40" s="595"/>
      <c r="R40" s="595"/>
      <c r="S40" s="595"/>
      <c r="T40" s="595"/>
      <c r="U40" s="595"/>
      <c r="V40" s="595"/>
      <c r="W40" s="576"/>
      <c r="X40" s="576"/>
      <c r="Y40" s="576"/>
      <c r="Z40" s="576"/>
      <c r="AA40" s="595"/>
      <c r="AB40" s="595"/>
      <c r="AC40" s="595"/>
      <c r="AD40" s="595"/>
      <c r="AE40" s="595"/>
      <c r="AF40" s="595"/>
      <c r="AG40" s="595"/>
      <c r="AH40" s="576"/>
      <c r="AI40" s="595"/>
      <c r="AJ40" s="576"/>
      <c r="AK40" s="576"/>
      <c r="AL40" s="595"/>
      <c r="AM40" s="595"/>
      <c r="AN40" s="595"/>
      <c r="AO40" s="595"/>
      <c r="AP40" s="595"/>
      <c r="AQ40" s="595"/>
      <c r="AR40" s="595"/>
      <c r="AS40" s="576"/>
      <c r="AT40" s="595"/>
      <c r="AU40" s="576"/>
      <c r="AV40" s="576"/>
      <c r="AW40" s="595"/>
      <c r="AX40" s="595"/>
      <c r="AY40" s="595"/>
      <c r="AZ40" s="595"/>
      <c r="BA40" s="595"/>
      <c r="BB40" s="595"/>
      <c r="BC40" s="595"/>
      <c r="BD40" s="576"/>
      <c r="BE40" s="595"/>
      <c r="BF40" s="576"/>
      <c r="BG40" s="576"/>
      <c r="BH40" s="595"/>
      <c r="BI40" s="595"/>
      <c r="BJ40" s="595"/>
      <c r="BK40" s="595"/>
      <c r="BL40" s="595"/>
      <c r="BM40" s="595"/>
      <c r="BN40" s="595"/>
      <c r="BO40" s="576"/>
      <c r="BP40" s="576"/>
      <c r="BQ40" s="576"/>
      <c r="BR40" s="576"/>
      <c r="BS40" s="595"/>
      <c r="BT40" s="595"/>
      <c r="BU40" s="595"/>
      <c r="BV40" s="595"/>
      <c r="BW40" s="595"/>
      <c r="BX40" s="595"/>
      <c r="BY40" s="595"/>
      <c r="BZ40" s="576"/>
      <c r="CA40" s="595"/>
      <c r="CB40" s="576"/>
      <c r="CC40" s="576"/>
      <c r="CD40" s="595"/>
      <c r="CE40" s="595"/>
      <c r="CF40" s="595"/>
      <c r="CG40" s="595"/>
      <c r="CH40" s="595"/>
      <c r="CI40" s="595"/>
      <c r="CJ40" s="595"/>
      <c r="CK40" s="576"/>
      <c r="CL40" s="595"/>
      <c r="CM40" s="576"/>
      <c r="CN40" s="576"/>
      <c r="CO40" s="595"/>
      <c r="CP40" s="595"/>
      <c r="CQ40" s="595"/>
      <c r="CR40" s="595"/>
      <c r="CS40" s="595"/>
      <c r="CT40" s="595"/>
      <c r="CU40" s="595"/>
      <c r="CV40" s="576"/>
      <c r="CW40" s="595"/>
      <c r="CX40" s="576"/>
      <c r="CY40" s="576"/>
      <c r="CZ40" s="595"/>
      <c r="DA40" s="595"/>
      <c r="DB40" s="595"/>
      <c r="DC40" s="595"/>
      <c r="DD40" s="595"/>
      <c r="DE40" s="595"/>
      <c r="DF40" s="595"/>
      <c r="DG40" s="576"/>
      <c r="DH40" s="595"/>
      <c r="DI40" s="576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</row>
    <row r="41" spans="1:140" s="12" customFormat="1" x14ac:dyDescent="0.25">
      <c r="B41" s="594"/>
      <c r="L41" s="576"/>
      <c r="M41" s="576"/>
      <c r="N41" s="576"/>
      <c r="O41" s="576"/>
      <c r="P41" s="595"/>
      <c r="Q41" s="595"/>
      <c r="R41" s="595"/>
      <c r="S41" s="595"/>
      <c r="T41" s="595"/>
      <c r="U41" s="595"/>
      <c r="V41" s="595"/>
      <c r="W41" s="576"/>
      <c r="X41" s="576"/>
      <c r="Y41" s="576"/>
      <c r="Z41" s="576"/>
      <c r="AA41" s="595"/>
      <c r="AB41" s="595"/>
      <c r="AC41" s="595"/>
      <c r="AD41" s="595"/>
      <c r="AE41" s="595"/>
      <c r="AF41" s="595"/>
      <c r="AG41" s="595"/>
      <c r="AH41" s="576"/>
      <c r="AI41" s="595"/>
      <c r="AJ41" s="576"/>
      <c r="AK41" s="576"/>
      <c r="AL41" s="595"/>
      <c r="AM41" s="595"/>
      <c r="AN41" s="595"/>
      <c r="AO41" s="595"/>
      <c r="AP41" s="595"/>
      <c r="AQ41" s="595"/>
      <c r="AR41" s="595"/>
      <c r="AS41" s="576"/>
      <c r="AT41" s="595"/>
      <c r="AU41" s="576"/>
      <c r="AV41" s="576"/>
      <c r="AW41" s="595"/>
      <c r="AX41" s="595"/>
      <c r="AY41" s="595"/>
      <c r="AZ41" s="595"/>
      <c r="BA41" s="595"/>
      <c r="BB41" s="595"/>
      <c r="BC41" s="595"/>
      <c r="BD41" s="576"/>
      <c r="BE41" s="595"/>
      <c r="BF41" s="576"/>
      <c r="BG41" s="576"/>
      <c r="BH41" s="595"/>
      <c r="BI41" s="595"/>
      <c r="BJ41" s="595"/>
      <c r="BK41" s="595"/>
      <c r="BL41" s="595"/>
      <c r="BM41" s="595"/>
      <c r="BN41" s="595"/>
      <c r="BO41" s="576"/>
      <c r="BP41" s="576"/>
      <c r="BQ41" s="576"/>
      <c r="BR41" s="576"/>
      <c r="BS41" s="595"/>
      <c r="BT41" s="595"/>
      <c r="BU41" s="595"/>
      <c r="BV41" s="595"/>
      <c r="BW41" s="595"/>
      <c r="BX41" s="595"/>
      <c r="BY41" s="595"/>
      <c r="BZ41" s="576"/>
      <c r="CA41" s="595"/>
      <c r="CB41" s="576"/>
      <c r="CC41" s="576"/>
      <c r="CD41" s="595"/>
      <c r="CE41" s="595"/>
      <c r="CF41" s="595"/>
      <c r="CG41" s="595"/>
      <c r="CH41" s="595"/>
      <c r="CI41" s="595"/>
      <c r="CJ41" s="595"/>
      <c r="CK41" s="576"/>
      <c r="CL41" s="595"/>
      <c r="CM41" s="576"/>
      <c r="CN41" s="576"/>
      <c r="CO41" s="595"/>
      <c r="CP41" s="595"/>
      <c r="CQ41" s="595"/>
      <c r="CR41" s="595"/>
      <c r="CS41" s="595"/>
      <c r="CT41" s="595"/>
      <c r="CU41" s="595"/>
      <c r="CV41" s="576"/>
      <c r="CW41" s="595"/>
      <c r="CX41" s="576"/>
      <c r="CY41" s="576"/>
      <c r="CZ41" s="595"/>
      <c r="DA41" s="595"/>
      <c r="DB41" s="595"/>
      <c r="DC41" s="595"/>
      <c r="DD41" s="595"/>
      <c r="DE41" s="595"/>
      <c r="DF41" s="595"/>
      <c r="DG41" s="576"/>
      <c r="DH41" s="595"/>
      <c r="DI41" s="576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</row>
    <row r="42" spans="1:140" s="12" customFormat="1" x14ac:dyDescent="0.25">
      <c r="B42" s="594"/>
      <c r="L42" s="576"/>
      <c r="M42" s="576"/>
      <c r="N42" s="576"/>
      <c r="O42" s="576"/>
      <c r="P42" s="595"/>
      <c r="Q42" s="595"/>
      <c r="R42" s="595"/>
      <c r="S42" s="595"/>
      <c r="T42" s="595"/>
      <c r="U42" s="595"/>
      <c r="V42" s="595"/>
      <c r="W42" s="576"/>
      <c r="X42" s="576"/>
      <c r="Y42" s="576"/>
      <c r="Z42" s="576"/>
      <c r="AA42" s="595"/>
      <c r="AB42" s="595"/>
      <c r="AC42" s="595"/>
      <c r="AD42" s="595"/>
      <c r="AE42" s="595"/>
      <c r="AF42" s="595"/>
      <c r="AG42" s="595"/>
      <c r="AH42" s="576"/>
      <c r="AI42" s="595"/>
      <c r="AJ42" s="576"/>
      <c r="AK42" s="576"/>
      <c r="AL42" s="595"/>
      <c r="AM42" s="595"/>
      <c r="AN42" s="595"/>
      <c r="AO42" s="595"/>
      <c r="AP42" s="595"/>
      <c r="AQ42" s="595"/>
      <c r="AR42" s="595"/>
      <c r="AS42" s="576"/>
      <c r="AT42" s="595"/>
      <c r="AU42" s="576"/>
      <c r="AV42" s="576"/>
      <c r="AW42" s="595"/>
      <c r="AX42" s="595"/>
      <c r="AY42" s="595"/>
      <c r="AZ42" s="595"/>
      <c r="BA42" s="595"/>
      <c r="BB42" s="595"/>
      <c r="BC42" s="595"/>
      <c r="BD42" s="576"/>
      <c r="BE42" s="595"/>
      <c r="BF42" s="576"/>
      <c r="BG42" s="576"/>
      <c r="BH42" s="595"/>
      <c r="BI42" s="595"/>
      <c r="BJ42" s="595"/>
      <c r="BK42" s="595"/>
      <c r="BL42" s="595"/>
      <c r="BM42" s="595"/>
      <c r="BN42" s="595"/>
      <c r="BO42" s="576"/>
      <c r="BP42" s="576"/>
      <c r="BQ42" s="576"/>
      <c r="BR42" s="576"/>
      <c r="BS42" s="595"/>
      <c r="BT42" s="595"/>
      <c r="BU42" s="595"/>
      <c r="BV42" s="595"/>
      <c r="BW42" s="595"/>
      <c r="BX42" s="595"/>
      <c r="BY42" s="595"/>
      <c r="BZ42" s="576"/>
      <c r="CA42" s="595"/>
      <c r="CB42" s="576"/>
      <c r="CC42" s="576"/>
      <c r="CD42" s="595"/>
      <c r="CE42" s="595"/>
      <c r="CF42" s="595"/>
      <c r="CG42" s="595"/>
      <c r="CH42" s="595"/>
      <c r="CI42" s="595"/>
      <c r="CJ42" s="595"/>
      <c r="CK42" s="576"/>
      <c r="CL42" s="595"/>
      <c r="CM42" s="576"/>
      <c r="CN42" s="576"/>
      <c r="CO42" s="595"/>
      <c r="CP42" s="595"/>
      <c r="CQ42" s="595"/>
      <c r="CR42" s="595"/>
      <c r="CS42" s="595"/>
      <c r="CT42" s="595"/>
      <c r="CU42" s="595"/>
      <c r="CV42" s="576"/>
      <c r="CW42" s="595"/>
      <c r="CX42" s="576"/>
      <c r="CY42" s="576"/>
      <c r="CZ42" s="595"/>
      <c r="DA42" s="595"/>
      <c r="DB42" s="595"/>
      <c r="DC42" s="595"/>
      <c r="DD42" s="595"/>
      <c r="DE42" s="595"/>
      <c r="DF42" s="595"/>
      <c r="DG42" s="576"/>
      <c r="DH42" s="595"/>
      <c r="DI42" s="576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</row>
    <row r="43" spans="1:140" s="12" customFormat="1" x14ac:dyDescent="0.25">
      <c r="B43" s="594"/>
      <c r="L43" s="576"/>
      <c r="M43" s="576"/>
      <c r="N43" s="576"/>
      <c r="O43" s="576"/>
      <c r="P43" s="595"/>
      <c r="Q43" s="595"/>
      <c r="R43" s="595"/>
      <c r="S43" s="595"/>
      <c r="T43" s="595"/>
      <c r="U43" s="595"/>
      <c r="V43" s="595"/>
      <c r="W43" s="576"/>
      <c r="X43" s="576"/>
      <c r="Y43" s="576"/>
      <c r="Z43" s="576"/>
      <c r="AA43" s="595"/>
      <c r="AB43" s="595"/>
      <c r="AC43" s="595"/>
      <c r="AD43" s="595"/>
      <c r="AE43" s="595"/>
      <c r="AF43" s="595"/>
      <c r="AG43" s="595"/>
      <c r="AH43" s="576"/>
      <c r="AI43" s="595"/>
      <c r="AJ43" s="576"/>
      <c r="AK43" s="576"/>
      <c r="AL43" s="595"/>
      <c r="AM43" s="595"/>
      <c r="AN43" s="595"/>
      <c r="AO43" s="595"/>
      <c r="AP43" s="595"/>
      <c r="AQ43" s="595"/>
      <c r="AR43" s="595"/>
      <c r="AS43" s="576"/>
      <c r="AT43" s="595"/>
      <c r="AU43" s="576"/>
      <c r="AV43" s="576"/>
      <c r="AW43" s="595"/>
      <c r="AX43" s="595"/>
      <c r="AY43" s="595"/>
      <c r="AZ43" s="595"/>
      <c r="BA43" s="595"/>
      <c r="BB43" s="595"/>
      <c r="BC43" s="595"/>
      <c r="BD43" s="576"/>
      <c r="BE43" s="595"/>
      <c r="BF43" s="576"/>
      <c r="BG43" s="576"/>
      <c r="BH43" s="595"/>
      <c r="BI43" s="595"/>
      <c r="BJ43" s="595"/>
      <c r="BK43" s="595"/>
      <c r="BL43" s="595"/>
      <c r="BM43" s="595"/>
      <c r="BN43" s="595"/>
      <c r="BO43" s="576"/>
      <c r="BP43" s="576"/>
      <c r="BQ43" s="576"/>
      <c r="BR43" s="576"/>
      <c r="BS43" s="595"/>
      <c r="BT43" s="595"/>
      <c r="BU43" s="595"/>
      <c r="BV43" s="595"/>
      <c r="BW43" s="595"/>
      <c r="BX43" s="595"/>
      <c r="BY43" s="595"/>
      <c r="BZ43" s="576"/>
      <c r="CA43" s="595"/>
      <c r="CB43" s="576"/>
      <c r="CC43" s="576"/>
      <c r="CD43" s="595"/>
      <c r="CE43" s="595"/>
      <c r="CF43" s="595"/>
      <c r="CG43" s="595"/>
      <c r="CH43" s="595"/>
      <c r="CI43" s="595"/>
      <c r="CJ43" s="595"/>
      <c r="CK43" s="576"/>
      <c r="CL43" s="595"/>
      <c r="CM43" s="576"/>
      <c r="CN43" s="576"/>
      <c r="CO43" s="595"/>
      <c r="CP43" s="595"/>
      <c r="CQ43" s="595"/>
      <c r="CR43" s="595"/>
      <c r="CS43" s="595"/>
      <c r="CT43" s="595"/>
      <c r="CU43" s="595"/>
      <c r="CV43" s="576"/>
      <c r="CW43" s="595"/>
      <c r="CX43" s="576"/>
      <c r="CY43" s="576"/>
      <c r="CZ43" s="595"/>
      <c r="DA43" s="595"/>
      <c r="DB43" s="595"/>
      <c r="DC43" s="595"/>
      <c r="DD43" s="595"/>
      <c r="DE43" s="595"/>
      <c r="DF43" s="595"/>
      <c r="DG43" s="576"/>
      <c r="DH43" s="595"/>
      <c r="DI43" s="576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</row>
    <row r="44" spans="1:140" s="12" customFormat="1" x14ac:dyDescent="0.25">
      <c r="B44" s="594"/>
      <c r="L44" s="576"/>
      <c r="M44" s="576"/>
      <c r="N44" s="576"/>
      <c r="O44" s="576"/>
      <c r="P44" s="595"/>
      <c r="Q44" s="595"/>
      <c r="R44" s="595"/>
      <c r="S44" s="595"/>
      <c r="T44" s="595"/>
      <c r="U44" s="595"/>
      <c r="V44" s="595"/>
      <c r="W44" s="576"/>
      <c r="X44" s="576"/>
      <c r="Y44" s="576"/>
      <c r="Z44" s="576"/>
      <c r="AA44" s="595"/>
      <c r="AB44" s="595"/>
      <c r="AC44" s="595"/>
      <c r="AD44" s="595"/>
      <c r="AE44" s="595"/>
      <c r="AF44" s="595"/>
      <c r="AG44" s="595"/>
      <c r="AH44" s="576"/>
      <c r="AI44" s="595"/>
      <c r="AJ44" s="576"/>
      <c r="AK44" s="576"/>
      <c r="AL44" s="595"/>
      <c r="AM44" s="595"/>
      <c r="AN44" s="595"/>
      <c r="AO44" s="595"/>
      <c r="AP44" s="595"/>
      <c r="AQ44" s="595"/>
      <c r="AR44" s="595"/>
      <c r="AS44" s="576"/>
      <c r="AT44" s="595"/>
      <c r="AU44" s="576"/>
      <c r="AV44" s="576"/>
      <c r="AW44" s="595"/>
      <c r="AX44" s="595"/>
      <c r="AY44" s="595"/>
      <c r="AZ44" s="595"/>
      <c r="BA44" s="595"/>
      <c r="BB44" s="595"/>
      <c r="BC44" s="595"/>
      <c r="BD44" s="576"/>
      <c r="BE44" s="595"/>
      <c r="BF44" s="576"/>
      <c r="BG44" s="576"/>
      <c r="BH44" s="595"/>
      <c r="BI44" s="595"/>
      <c r="BJ44" s="595"/>
      <c r="BK44" s="595"/>
      <c r="BL44" s="595"/>
      <c r="BM44" s="595"/>
      <c r="BN44" s="595"/>
      <c r="BO44" s="576"/>
      <c r="BP44" s="576"/>
      <c r="BQ44" s="576"/>
      <c r="BR44" s="576"/>
      <c r="BS44" s="595"/>
      <c r="BT44" s="595"/>
      <c r="BU44" s="595"/>
      <c r="BV44" s="595"/>
      <c r="BW44" s="595"/>
      <c r="BX44" s="595"/>
      <c r="BY44" s="595"/>
      <c r="BZ44" s="576"/>
      <c r="CA44" s="595"/>
      <c r="CB44" s="576"/>
      <c r="CC44" s="576"/>
      <c r="CD44" s="595"/>
      <c r="CE44" s="595"/>
      <c r="CF44" s="595"/>
      <c r="CG44" s="595"/>
      <c r="CH44" s="595"/>
      <c r="CI44" s="595"/>
      <c r="CJ44" s="595"/>
      <c r="CK44" s="576"/>
      <c r="CL44" s="595"/>
      <c r="CM44" s="576"/>
      <c r="CN44" s="576"/>
      <c r="CO44" s="595"/>
      <c r="CP44" s="595"/>
      <c r="CQ44" s="595"/>
      <c r="CR44" s="595"/>
      <c r="CS44" s="595"/>
      <c r="CT44" s="595"/>
      <c r="CU44" s="595"/>
      <c r="CV44" s="576"/>
      <c r="CW44" s="595"/>
      <c r="CX44" s="576"/>
      <c r="CY44" s="576"/>
      <c r="CZ44" s="595"/>
      <c r="DA44" s="595"/>
      <c r="DB44" s="595"/>
      <c r="DC44" s="595"/>
      <c r="DD44" s="595"/>
      <c r="DE44" s="595"/>
      <c r="DF44" s="595"/>
      <c r="DG44" s="576"/>
      <c r="DH44" s="595"/>
      <c r="DI44" s="576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</row>
    <row r="45" spans="1:140" s="12" customFormat="1" x14ac:dyDescent="0.25">
      <c r="B45" s="594"/>
      <c r="L45" s="576"/>
      <c r="M45" s="576"/>
      <c r="N45" s="576"/>
      <c r="O45" s="576"/>
      <c r="P45" s="595"/>
      <c r="Q45" s="595"/>
      <c r="R45" s="595"/>
      <c r="S45" s="595"/>
      <c r="T45" s="595"/>
      <c r="U45" s="595"/>
      <c r="V45" s="595"/>
      <c r="W45" s="576"/>
      <c r="X45" s="576"/>
      <c r="Y45" s="576"/>
      <c r="Z45" s="576"/>
      <c r="AA45" s="595"/>
      <c r="AB45" s="595"/>
      <c r="AC45" s="595"/>
      <c r="AD45" s="595"/>
      <c r="AE45" s="595"/>
      <c r="AF45" s="595"/>
      <c r="AG45" s="595"/>
      <c r="AH45" s="576"/>
      <c r="AI45" s="595"/>
      <c r="AJ45" s="576"/>
      <c r="AK45" s="576"/>
      <c r="AL45" s="595"/>
      <c r="AM45" s="595"/>
      <c r="AN45" s="595"/>
      <c r="AO45" s="595"/>
      <c r="AP45" s="595"/>
      <c r="AQ45" s="595"/>
      <c r="AR45" s="595"/>
      <c r="AS45" s="576"/>
      <c r="AT45" s="595"/>
      <c r="AU45" s="576"/>
      <c r="AV45" s="576"/>
      <c r="AW45" s="595"/>
      <c r="AX45" s="595"/>
      <c r="AY45" s="595"/>
      <c r="AZ45" s="595"/>
      <c r="BA45" s="595"/>
      <c r="BB45" s="595"/>
      <c r="BC45" s="595"/>
      <c r="BD45" s="576"/>
      <c r="BE45" s="595"/>
      <c r="BF45" s="576"/>
      <c r="BG45" s="576"/>
      <c r="BH45" s="595"/>
      <c r="BI45" s="595"/>
      <c r="BJ45" s="595"/>
      <c r="BK45" s="595"/>
      <c r="BL45" s="595"/>
      <c r="BM45" s="595"/>
      <c r="BN45" s="595"/>
      <c r="BO45" s="576"/>
      <c r="BP45" s="576"/>
      <c r="BQ45" s="576"/>
      <c r="BR45" s="576"/>
      <c r="BS45" s="595"/>
      <c r="BT45" s="595"/>
      <c r="BU45" s="595"/>
      <c r="BV45" s="595"/>
      <c r="BW45" s="595"/>
      <c r="BX45" s="595"/>
      <c r="BY45" s="595"/>
      <c r="BZ45" s="576"/>
      <c r="CA45" s="595"/>
      <c r="CB45" s="576"/>
      <c r="CC45" s="576"/>
      <c r="CD45" s="595"/>
      <c r="CE45" s="595"/>
      <c r="CF45" s="595"/>
      <c r="CG45" s="595"/>
      <c r="CH45" s="595"/>
      <c r="CI45" s="595"/>
      <c r="CJ45" s="595"/>
      <c r="CK45" s="576"/>
      <c r="CL45" s="595"/>
      <c r="CM45" s="576"/>
      <c r="CN45" s="576"/>
      <c r="CO45" s="595"/>
      <c r="CP45" s="595"/>
      <c r="CQ45" s="595"/>
      <c r="CR45" s="595"/>
      <c r="CS45" s="595"/>
      <c r="CT45" s="595"/>
      <c r="CU45" s="595"/>
      <c r="CV45" s="576"/>
      <c r="CW45" s="595"/>
      <c r="CX45" s="576"/>
      <c r="CY45" s="576"/>
      <c r="CZ45" s="595"/>
      <c r="DA45" s="595"/>
      <c r="DB45" s="595"/>
      <c r="DC45" s="595"/>
      <c r="DD45" s="595"/>
      <c r="DE45" s="595"/>
      <c r="DF45" s="595"/>
      <c r="DG45" s="576"/>
      <c r="DH45" s="595"/>
      <c r="DI45" s="576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</row>
    <row r="46" spans="1:140" s="12" customFormat="1" x14ac:dyDescent="0.25">
      <c r="B46" s="594"/>
      <c r="L46" s="576"/>
      <c r="M46" s="576"/>
      <c r="N46" s="576"/>
      <c r="O46" s="576"/>
      <c r="P46" s="595"/>
      <c r="Q46" s="595"/>
      <c r="R46" s="595"/>
      <c r="S46" s="595"/>
      <c r="T46" s="595"/>
      <c r="U46" s="595"/>
      <c r="V46" s="595"/>
      <c r="W46" s="576"/>
      <c r="X46" s="576"/>
      <c r="Y46" s="576"/>
      <c r="Z46" s="576"/>
      <c r="AA46" s="595"/>
      <c r="AB46" s="595"/>
      <c r="AC46" s="595"/>
      <c r="AD46" s="595"/>
      <c r="AE46" s="595"/>
      <c r="AF46" s="595"/>
      <c r="AG46" s="595"/>
      <c r="AH46" s="576"/>
      <c r="AI46" s="595"/>
      <c r="AJ46" s="576"/>
      <c r="AK46" s="576"/>
      <c r="AL46" s="595"/>
      <c r="AM46" s="595"/>
      <c r="AN46" s="595"/>
      <c r="AO46" s="595"/>
      <c r="AP46" s="595"/>
      <c r="AQ46" s="595"/>
      <c r="AR46" s="595"/>
      <c r="AS46" s="576"/>
      <c r="AT46" s="595"/>
      <c r="AU46" s="576"/>
      <c r="AV46" s="576"/>
      <c r="AW46" s="595"/>
      <c r="AX46" s="595"/>
      <c r="AY46" s="595"/>
      <c r="AZ46" s="595"/>
      <c r="BA46" s="595"/>
      <c r="BB46" s="595"/>
      <c r="BC46" s="595"/>
      <c r="BD46" s="576"/>
      <c r="BE46" s="595"/>
      <c r="BF46" s="576"/>
      <c r="BG46" s="576"/>
      <c r="BH46" s="595"/>
      <c r="BI46" s="595"/>
      <c r="BJ46" s="595"/>
      <c r="BK46" s="595"/>
      <c r="BL46" s="595"/>
      <c r="BM46" s="595"/>
      <c r="BN46" s="595"/>
      <c r="BO46" s="576"/>
      <c r="BP46" s="576"/>
      <c r="BQ46" s="576"/>
      <c r="BR46" s="576"/>
      <c r="BS46" s="595"/>
      <c r="BT46" s="595"/>
      <c r="BU46" s="595"/>
      <c r="BV46" s="595"/>
      <c r="BW46" s="595"/>
      <c r="BX46" s="595"/>
      <c r="BY46" s="595"/>
      <c r="BZ46" s="576"/>
      <c r="CA46" s="595"/>
      <c r="CB46" s="576"/>
      <c r="CC46" s="576"/>
      <c r="CD46" s="595"/>
      <c r="CE46" s="595"/>
      <c r="CF46" s="595"/>
      <c r="CG46" s="595"/>
      <c r="CH46" s="595"/>
      <c r="CI46" s="595"/>
      <c r="CJ46" s="595"/>
      <c r="CK46" s="576"/>
      <c r="CL46" s="595"/>
      <c r="CM46" s="576"/>
      <c r="CN46" s="576"/>
      <c r="CO46" s="595"/>
      <c r="CP46" s="595"/>
      <c r="CQ46" s="595"/>
      <c r="CR46" s="595"/>
      <c r="CS46" s="595"/>
      <c r="CT46" s="595"/>
      <c r="CU46" s="595"/>
      <c r="CV46" s="576"/>
      <c r="CW46" s="595"/>
      <c r="CX46" s="576"/>
      <c r="CY46" s="576"/>
      <c r="CZ46" s="595"/>
      <c r="DA46" s="595"/>
      <c r="DB46" s="595"/>
      <c r="DC46" s="595"/>
      <c r="DD46" s="595"/>
      <c r="DE46" s="595"/>
      <c r="DF46" s="595"/>
      <c r="DG46" s="576"/>
      <c r="DH46" s="595"/>
      <c r="DI46" s="576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</row>
    <row r="47" spans="1:140" s="12" customFormat="1" x14ac:dyDescent="0.25">
      <c r="B47" s="594"/>
      <c r="L47" s="576"/>
      <c r="M47" s="576"/>
      <c r="N47" s="576"/>
      <c r="O47" s="576"/>
      <c r="P47" s="595"/>
      <c r="Q47" s="595"/>
      <c r="R47" s="595"/>
      <c r="S47" s="595"/>
      <c r="T47" s="595"/>
      <c r="U47" s="595"/>
      <c r="V47" s="595"/>
      <c r="W47" s="576"/>
      <c r="X47" s="576"/>
      <c r="Y47" s="576"/>
      <c r="Z47" s="576"/>
      <c r="AA47" s="595"/>
      <c r="AB47" s="595"/>
      <c r="AC47" s="595"/>
      <c r="AD47" s="595"/>
      <c r="AE47" s="595"/>
      <c r="AF47" s="595"/>
      <c r="AG47" s="595"/>
      <c r="AH47" s="576"/>
      <c r="AI47" s="595"/>
      <c r="AJ47" s="576"/>
      <c r="AK47" s="576"/>
      <c r="AL47" s="595"/>
      <c r="AM47" s="595"/>
      <c r="AN47" s="595"/>
      <c r="AO47" s="595"/>
      <c r="AP47" s="595"/>
      <c r="AQ47" s="595"/>
      <c r="AR47" s="595"/>
      <c r="AS47" s="576"/>
      <c r="AT47" s="595"/>
      <c r="AU47" s="576"/>
      <c r="AV47" s="576"/>
      <c r="AW47" s="595"/>
      <c r="AX47" s="595"/>
      <c r="AY47" s="595"/>
      <c r="AZ47" s="595"/>
      <c r="BA47" s="595"/>
      <c r="BB47" s="595"/>
      <c r="BC47" s="595"/>
      <c r="BD47" s="576"/>
      <c r="BE47" s="595"/>
      <c r="BF47" s="576"/>
      <c r="BG47" s="576"/>
      <c r="BH47" s="595"/>
      <c r="BI47" s="595"/>
      <c r="BJ47" s="595"/>
      <c r="BK47" s="595"/>
      <c r="BL47" s="595"/>
      <c r="BM47" s="595"/>
      <c r="BN47" s="595"/>
      <c r="BO47" s="576"/>
      <c r="BP47" s="576"/>
      <c r="BQ47" s="576"/>
      <c r="BR47" s="576"/>
      <c r="BS47" s="595"/>
      <c r="BT47" s="595"/>
      <c r="BU47" s="595"/>
      <c r="BV47" s="595"/>
      <c r="BW47" s="595"/>
      <c r="BX47" s="595"/>
      <c r="BY47" s="595"/>
      <c r="BZ47" s="576"/>
      <c r="CA47" s="595"/>
      <c r="CB47" s="576"/>
      <c r="CC47" s="576"/>
      <c r="CD47" s="595"/>
      <c r="CE47" s="595"/>
      <c r="CF47" s="595"/>
      <c r="CG47" s="595"/>
      <c r="CH47" s="595"/>
      <c r="CI47" s="595"/>
      <c r="CJ47" s="595"/>
      <c r="CK47" s="576"/>
      <c r="CL47" s="595"/>
      <c r="CM47" s="576"/>
      <c r="CN47" s="576"/>
      <c r="CO47" s="595"/>
      <c r="CP47" s="595"/>
      <c r="CQ47" s="595"/>
      <c r="CR47" s="595"/>
      <c r="CS47" s="595"/>
      <c r="CT47" s="595"/>
      <c r="CU47" s="595"/>
      <c r="CV47" s="576"/>
      <c r="CW47" s="595"/>
      <c r="CX47" s="576"/>
      <c r="CY47" s="576"/>
      <c r="CZ47" s="595"/>
      <c r="DA47" s="595"/>
      <c r="DB47" s="595"/>
      <c r="DC47" s="595"/>
      <c r="DD47" s="595"/>
      <c r="DE47" s="595"/>
      <c r="DF47" s="595"/>
      <c r="DG47" s="576"/>
      <c r="DH47" s="595"/>
      <c r="DI47" s="576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</row>
    <row r="48" spans="1:140" s="12" customFormat="1" x14ac:dyDescent="0.25">
      <c r="B48" s="594"/>
      <c r="L48" s="576"/>
      <c r="M48" s="576"/>
      <c r="N48" s="576"/>
      <c r="O48" s="576"/>
      <c r="P48" s="595"/>
      <c r="Q48" s="595"/>
      <c r="R48" s="595"/>
      <c r="S48" s="595"/>
      <c r="T48" s="595"/>
      <c r="U48" s="595"/>
      <c r="V48" s="595"/>
      <c r="W48" s="576"/>
      <c r="X48" s="576"/>
      <c r="Y48" s="576"/>
      <c r="Z48" s="576"/>
      <c r="AA48" s="595"/>
      <c r="AB48" s="595"/>
      <c r="AC48" s="595"/>
      <c r="AD48" s="595"/>
      <c r="AE48" s="595"/>
      <c r="AF48" s="595"/>
      <c r="AG48" s="595"/>
      <c r="AH48" s="576"/>
      <c r="AI48" s="595"/>
      <c r="AJ48" s="576"/>
      <c r="AK48" s="576"/>
      <c r="AL48" s="595"/>
      <c r="AM48" s="595"/>
      <c r="AN48" s="595"/>
      <c r="AO48" s="595"/>
      <c r="AP48" s="595"/>
      <c r="AQ48" s="595"/>
      <c r="AR48" s="595"/>
      <c r="AS48" s="576"/>
      <c r="AT48" s="595"/>
      <c r="AU48" s="576"/>
      <c r="AV48" s="576"/>
      <c r="AW48" s="595"/>
      <c r="AX48" s="595"/>
      <c r="AY48" s="595"/>
      <c r="AZ48" s="595"/>
      <c r="BA48" s="595"/>
      <c r="BB48" s="595"/>
      <c r="BC48" s="595"/>
      <c r="BD48" s="576"/>
      <c r="BE48" s="595"/>
      <c r="BF48" s="576"/>
      <c r="BG48" s="576"/>
      <c r="BH48" s="595"/>
      <c r="BI48" s="595"/>
      <c r="BJ48" s="595"/>
      <c r="BK48" s="595"/>
      <c r="BL48" s="595"/>
      <c r="BM48" s="595"/>
      <c r="BN48" s="595"/>
      <c r="BO48" s="576"/>
      <c r="BP48" s="576"/>
      <c r="BQ48" s="576"/>
      <c r="BR48" s="576"/>
      <c r="BS48" s="595"/>
      <c r="BT48" s="595"/>
      <c r="BU48" s="595"/>
      <c r="BV48" s="595"/>
      <c r="BW48" s="595"/>
      <c r="BX48" s="595"/>
      <c r="BY48" s="595"/>
      <c r="BZ48" s="576"/>
      <c r="CA48" s="595"/>
      <c r="CB48" s="576"/>
      <c r="CC48" s="576"/>
      <c r="CD48" s="595"/>
      <c r="CE48" s="595"/>
      <c r="CF48" s="595"/>
      <c r="CG48" s="595"/>
      <c r="CH48" s="595"/>
      <c r="CI48" s="595"/>
      <c r="CJ48" s="595"/>
      <c r="CK48" s="576"/>
      <c r="CL48" s="595"/>
      <c r="CM48" s="576"/>
      <c r="CN48" s="576"/>
      <c r="CO48" s="595"/>
      <c r="CP48" s="595"/>
      <c r="CQ48" s="595"/>
      <c r="CR48" s="595"/>
      <c r="CS48" s="595"/>
      <c r="CT48" s="595"/>
      <c r="CU48" s="595"/>
      <c r="CV48" s="576"/>
      <c r="CW48" s="595"/>
      <c r="CX48" s="576"/>
      <c r="CY48" s="576"/>
      <c r="CZ48" s="595"/>
      <c r="DA48" s="595"/>
      <c r="DB48" s="595"/>
      <c r="DC48" s="595"/>
      <c r="DD48" s="595"/>
      <c r="DE48" s="595"/>
      <c r="DF48" s="595"/>
      <c r="DG48" s="576"/>
      <c r="DH48" s="595"/>
      <c r="DI48" s="576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</row>
    <row r="49" spans="2:140" s="12" customFormat="1" x14ac:dyDescent="0.25">
      <c r="B49" s="594"/>
      <c r="L49" s="576"/>
      <c r="M49" s="576"/>
      <c r="N49" s="576"/>
      <c r="O49" s="576"/>
      <c r="P49" s="595"/>
      <c r="Q49" s="595"/>
      <c r="R49" s="595"/>
      <c r="S49" s="595"/>
      <c r="T49" s="595"/>
      <c r="U49" s="595"/>
      <c r="V49" s="595"/>
      <c r="W49" s="576"/>
      <c r="X49" s="576"/>
      <c r="Y49" s="576"/>
      <c r="Z49" s="576"/>
      <c r="AA49" s="595"/>
      <c r="AB49" s="595"/>
      <c r="AC49" s="595"/>
      <c r="AD49" s="595"/>
      <c r="AE49" s="595"/>
      <c r="AF49" s="595"/>
      <c r="AG49" s="595"/>
      <c r="AH49" s="576"/>
      <c r="AI49" s="595"/>
      <c r="AJ49" s="576"/>
      <c r="AK49" s="576"/>
      <c r="AL49" s="595"/>
      <c r="AM49" s="595"/>
      <c r="AN49" s="595"/>
      <c r="AO49" s="595"/>
      <c r="AP49" s="595"/>
      <c r="AQ49" s="595"/>
      <c r="AR49" s="595"/>
      <c r="AS49" s="576"/>
      <c r="AT49" s="595"/>
      <c r="AU49" s="576"/>
      <c r="AV49" s="576"/>
      <c r="AW49" s="595"/>
      <c r="AX49" s="595"/>
      <c r="AY49" s="595"/>
      <c r="AZ49" s="595"/>
      <c r="BA49" s="595"/>
      <c r="BB49" s="595"/>
      <c r="BC49" s="595"/>
      <c r="BD49" s="576"/>
      <c r="BE49" s="595"/>
      <c r="BF49" s="576"/>
      <c r="BG49" s="576"/>
      <c r="BH49" s="595"/>
      <c r="BI49" s="595"/>
      <c r="BJ49" s="595"/>
      <c r="BK49" s="595"/>
      <c r="BL49" s="595"/>
      <c r="BM49" s="595"/>
      <c r="BN49" s="595"/>
      <c r="BO49" s="576"/>
      <c r="BP49" s="576"/>
      <c r="BQ49" s="576"/>
      <c r="BR49" s="576"/>
      <c r="BS49" s="595"/>
      <c r="BT49" s="595"/>
      <c r="BU49" s="595"/>
      <c r="BV49" s="595"/>
      <c r="BW49" s="595"/>
      <c r="BX49" s="595"/>
      <c r="BY49" s="595"/>
      <c r="BZ49" s="576"/>
      <c r="CA49" s="595"/>
      <c r="CB49" s="576"/>
      <c r="CC49" s="576"/>
      <c r="CD49" s="595"/>
      <c r="CE49" s="595"/>
      <c r="CF49" s="595"/>
      <c r="CG49" s="595"/>
      <c r="CH49" s="595"/>
      <c r="CI49" s="595"/>
      <c r="CJ49" s="595"/>
      <c r="CK49" s="576"/>
      <c r="CL49" s="595"/>
      <c r="CM49" s="576"/>
      <c r="CN49" s="576"/>
      <c r="CO49" s="595"/>
      <c r="CP49" s="595"/>
      <c r="CQ49" s="595"/>
      <c r="CR49" s="595"/>
      <c r="CS49" s="595"/>
      <c r="CT49" s="595"/>
      <c r="CU49" s="595"/>
      <c r="CV49" s="576"/>
      <c r="CW49" s="595"/>
      <c r="CX49" s="576"/>
      <c r="CY49" s="576"/>
      <c r="CZ49" s="595"/>
      <c r="DA49" s="595"/>
      <c r="DB49" s="595"/>
      <c r="DC49" s="595"/>
      <c r="DD49" s="595"/>
      <c r="DE49" s="595"/>
      <c r="DF49" s="595"/>
      <c r="DG49" s="576"/>
      <c r="DH49" s="595"/>
      <c r="DI49" s="576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</row>
    <row r="50" spans="2:140" s="12" customFormat="1" x14ac:dyDescent="0.25">
      <c r="B50" s="594"/>
      <c r="L50" s="576"/>
      <c r="M50" s="576"/>
      <c r="N50" s="576"/>
      <c r="O50" s="576"/>
      <c r="P50" s="595"/>
      <c r="Q50" s="595"/>
      <c r="R50" s="595"/>
      <c r="S50" s="595"/>
      <c r="T50" s="595"/>
      <c r="U50" s="595"/>
      <c r="V50" s="595"/>
      <c r="W50" s="576"/>
      <c r="X50" s="576"/>
      <c r="Y50" s="576"/>
      <c r="Z50" s="576"/>
      <c r="AA50" s="595"/>
      <c r="AB50" s="595"/>
      <c r="AC50" s="595"/>
      <c r="AD50" s="595"/>
      <c r="AE50" s="595"/>
      <c r="AF50" s="595"/>
      <c r="AG50" s="595"/>
      <c r="AH50" s="576"/>
      <c r="AI50" s="595"/>
      <c r="AJ50" s="576"/>
      <c r="AK50" s="576"/>
      <c r="AL50" s="595"/>
      <c r="AM50" s="595"/>
      <c r="AN50" s="595"/>
      <c r="AO50" s="595"/>
      <c r="AP50" s="595"/>
      <c r="AQ50" s="595"/>
      <c r="AR50" s="595"/>
      <c r="AS50" s="576"/>
      <c r="AT50" s="595"/>
      <c r="AU50" s="576"/>
      <c r="AV50" s="576"/>
      <c r="AW50" s="595"/>
      <c r="AX50" s="595"/>
      <c r="AY50" s="595"/>
      <c r="AZ50" s="595"/>
      <c r="BA50" s="595"/>
      <c r="BB50" s="595"/>
      <c r="BC50" s="595"/>
      <c r="BD50" s="576"/>
      <c r="BE50" s="595"/>
      <c r="BF50" s="576"/>
      <c r="BG50" s="576"/>
      <c r="BH50" s="595"/>
      <c r="BI50" s="595"/>
      <c r="BJ50" s="595"/>
      <c r="BK50" s="595"/>
      <c r="BL50" s="595"/>
      <c r="BM50" s="595"/>
      <c r="BN50" s="595"/>
      <c r="BO50" s="576"/>
      <c r="BP50" s="576"/>
      <c r="BQ50" s="576"/>
      <c r="BR50" s="576"/>
      <c r="BS50" s="595"/>
      <c r="BT50" s="595"/>
      <c r="BU50" s="595"/>
      <c r="BV50" s="595"/>
      <c r="BW50" s="595"/>
      <c r="BX50" s="595"/>
      <c r="BY50" s="595"/>
      <c r="BZ50" s="576"/>
      <c r="CA50" s="595"/>
      <c r="CB50" s="576"/>
      <c r="CC50" s="576"/>
      <c r="CD50" s="595"/>
      <c r="CE50" s="595"/>
      <c r="CF50" s="595"/>
      <c r="CG50" s="595"/>
      <c r="CH50" s="595"/>
      <c r="CI50" s="595"/>
      <c r="CJ50" s="595"/>
      <c r="CK50" s="576"/>
      <c r="CL50" s="595"/>
      <c r="CM50" s="576"/>
      <c r="CN50" s="576"/>
      <c r="CO50" s="595"/>
      <c r="CP50" s="595"/>
      <c r="CQ50" s="595"/>
      <c r="CR50" s="595"/>
      <c r="CS50" s="595"/>
      <c r="CT50" s="595"/>
      <c r="CU50" s="595"/>
      <c r="CV50" s="576"/>
      <c r="CW50" s="595"/>
      <c r="CX50" s="576"/>
      <c r="CY50" s="576"/>
      <c r="CZ50" s="595"/>
      <c r="DA50" s="595"/>
      <c r="DB50" s="595"/>
      <c r="DC50" s="595"/>
      <c r="DD50" s="595"/>
      <c r="DE50" s="595"/>
      <c r="DF50" s="595"/>
      <c r="DG50" s="576"/>
      <c r="DH50" s="595"/>
      <c r="DI50" s="576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</row>
    <row r="51" spans="2:140" s="12" customFormat="1" x14ac:dyDescent="0.25">
      <c r="B51" s="594"/>
      <c r="L51" s="576"/>
      <c r="M51" s="576"/>
      <c r="N51" s="576"/>
      <c r="O51" s="576"/>
      <c r="P51" s="595"/>
      <c r="Q51" s="595"/>
      <c r="R51" s="595"/>
      <c r="S51" s="595"/>
      <c r="T51" s="595"/>
      <c r="U51" s="595"/>
      <c r="V51" s="595"/>
      <c r="W51" s="576"/>
      <c r="X51" s="576"/>
      <c r="Y51" s="576"/>
      <c r="Z51" s="576"/>
      <c r="AA51" s="595"/>
      <c r="AB51" s="595"/>
      <c r="AC51" s="595"/>
      <c r="AD51" s="595"/>
      <c r="AE51" s="595"/>
      <c r="AF51" s="595"/>
      <c r="AG51" s="595"/>
      <c r="AH51" s="576"/>
      <c r="AI51" s="595"/>
      <c r="AJ51" s="576"/>
      <c r="AK51" s="576"/>
      <c r="AL51" s="595"/>
      <c r="AM51" s="595"/>
      <c r="AN51" s="595"/>
      <c r="AO51" s="595"/>
      <c r="AP51" s="595"/>
      <c r="AQ51" s="595"/>
      <c r="AR51" s="595"/>
      <c r="AS51" s="576"/>
      <c r="AT51" s="595"/>
      <c r="AU51" s="576"/>
      <c r="AV51" s="576"/>
      <c r="AW51" s="595"/>
      <c r="AX51" s="595"/>
      <c r="AY51" s="595"/>
      <c r="AZ51" s="595"/>
      <c r="BA51" s="595"/>
      <c r="BB51" s="595"/>
      <c r="BC51" s="595"/>
      <c r="BD51" s="576"/>
      <c r="BE51" s="595"/>
      <c r="BF51" s="576"/>
      <c r="BG51" s="576"/>
      <c r="BH51" s="595"/>
      <c r="BI51" s="595"/>
      <c r="BJ51" s="595"/>
      <c r="BK51" s="595"/>
      <c r="BL51" s="595"/>
      <c r="BM51" s="595"/>
      <c r="BN51" s="595"/>
      <c r="BO51" s="576"/>
      <c r="BP51" s="576"/>
      <c r="BQ51" s="576"/>
      <c r="BR51" s="576"/>
      <c r="BS51" s="595"/>
      <c r="BT51" s="595"/>
      <c r="BU51" s="595"/>
      <c r="BV51" s="595"/>
      <c r="BW51" s="595"/>
      <c r="BX51" s="595"/>
      <c r="BY51" s="595"/>
      <c r="BZ51" s="576"/>
      <c r="CA51" s="595"/>
      <c r="CB51" s="576"/>
      <c r="CC51" s="576"/>
      <c r="CD51" s="595"/>
      <c r="CE51" s="595"/>
      <c r="CF51" s="595"/>
      <c r="CG51" s="595"/>
      <c r="CH51" s="595"/>
      <c r="CI51" s="595"/>
      <c r="CJ51" s="595"/>
      <c r="CK51" s="576"/>
      <c r="CL51" s="595"/>
      <c r="CM51" s="576"/>
      <c r="CN51" s="576"/>
      <c r="CO51" s="595"/>
      <c r="CP51" s="595"/>
      <c r="CQ51" s="595"/>
      <c r="CR51" s="595"/>
      <c r="CS51" s="595"/>
      <c r="CT51" s="595"/>
      <c r="CU51" s="595"/>
      <c r="CV51" s="576"/>
      <c r="CW51" s="595"/>
      <c r="CX51" s="576"/>
      <c r="CY51" s="576"/>
      <c r="CZ51" s="595"/>
      <c r="DA51" s="595"/>
      <c r="DB51" s="595"/>
      <c r="DC51" s="595"/>
      <c r="DD51" s="595"/>
      <c r="DE51" s="595"/>
      <c r="DF51" s="595"/>
      <c r="DG51" s="576"/>
      <c r="DH51" s="595"/>
      <c r="DI51" s="576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</row>
    <row r="52" spans="2:140" s="12" customFormat="1" x14ac:dyDescent="0.25">
      <c r="B52" s="594"/>
      <c r="L52" s="576"/>
      <c r="M52" s="576"/>
      <c r="N52" s="576"/>
      <c r="O52" s="576"/>
      <c r="P52" s="595"/>
      <c r="Q52" s="595"/>
      <c r="R52" s="595"/>
      <c r="S52" s="595"/>
      <c r="T52" s="595"/>
      <c r="U52" s="595"/>
      <c r="V52" s="595"/>
      <c r="W52" s="576"/>
      <c r="X52" s="576"/>
      <c r="Y52" s="576"/>
      <c r="Z52" s="576"/>
      <c r="AA52" s="595"/>
      <c r="AB52" s="595"/>
      <c r="AC52" s="595"/>
      <c r="AD52" s="595"/>
      <c r="AE52" s="595"/>
      <c r="AF52" s="595"/>
      <c r="AG52" s="595"/>
      <c r="AH52" s="576"/>
      <c r="AI52" s="595"/>
      <c r="AJ52" s="576"/>
      <c r="AK52" s="576"/>
      <c r="AL52" s="595"/>
      <c r="AM52" s="595"/>
      <c r="AN52" s="595"/>
      <c r="AO52" s="595"/>
      <c r="AP52" s="595"/>
      <c r="AQ52" s="595"/>
      <c r="AR52" s="595"/>
      <c r="AS52" s="576"/>
      <c r="AT52" s="595"/>
      <c r="AU52" s="576"/>
      <c r="AV52" s="576"/>
      <c r="AW52" s="595"/>
      <c r="AX52" s="595"/>
      <c r="AY52" s="595"/>
      <c r="AZ52" s="595"/>
      <c r="BA52" s="595"/>
      <c r="BB52" s="595"/>
      <c r="BC52" s="595"/>
      <c r="BD52" s="576"/>
      <c r="BE52" s="595"/>
      <c r="BF52" s="576"/>
      <c r="BG52" s="576"/>
      <c r="BH52" s="595"/>
      <c r="BI52" s="595"/>
      <c r="BJ52" s="595"/>
      <c r="BK52" s="595"/>
      <c r="BL52" s="595"/>
      <c r="BM52" s="595"/>
      <c r="BN52" s="595"/>
      <c r="BO52" s="576"/>
      <c r="BP52" s="576"/>
      <c r="BQ52" s="576"/>
      <c r="BR52" s="576"/>
      <c r="BS52" s="595"/>
      <c r="BT52" s="595"/>
      <c r="BU52" s="595"/>
      <c r="BV52" s="595"/>
      <c r="BW52" s="595"/>
      <c r="BX52" s="595"/>
      <c r="BY52" s="595"/>
      <c r="BZ52" s="576"/>
      <c r="CA52" s="595"/>
      <c r="CB52" s="576"/>
      <c r="CC52" s="576"/>
      <c r="CD52" s="595"/>
      <c r="CE52" s="595"/>
      <c r="CF52" s="595"/>
      <c r="CG52" s="595"/>
      <c r="CH52" s="595"/>
      <c r="CI52" s="595"/>
      <c r="CJ52" s="595"/>
      <c r="CK52" s="576"/>
      <c r="CL52" s="595"/>
      <c r="CM52" s="576"/>
      <c r="CN52" s="576"/>
      <c r="CO52" s="595"/>
      <c r="CP52" s="595"/>
      <c r="CQ52" s="595"/>
      <c r="CR52" s="595"/>
      <c r="CS52" s="595"/>
      <c r="CT52" s="595"/>
      <c r="CU52" s="595"/>
      <c r="CV52" s="576"/>
      <c r="CW52" s="595"/>
      <c r="CX52" s="576"/>
      <c r="CY52" s="576"/>
      <c r="CZ52" s="595"/>
      <c r="DA52" s="595"/>
      <c r="DB52" s="595"/>
      <c r="DC52" s="595"/>
      <c r="DD52" s="595"/>
      <c r="DE52" s="595"/>
      <c r="DF52" s="595"/>
      <c r="DG52" s="576"/>
      <c r="DH52" s="595"/>
      <c r="DI52" s="576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</row>
    <row r="53" spans="2:140" s="12" customFormat="1" x14ac:dyDescent="0.25">
      <c r="B53" s="594"/>
      <c r="L53" s="576"/>
      <c r="M53" s="576"/>
      <c r="N53" s="576"/>
      <c r="O53" s="576"/>
      <c r="P53" s="595"/>
      <c r="Q53" s="595"/>
      <c r="R53" s="595"/>
      <c r="S53" s="595"/>
      <c r="T53" s="595"/>
      <c r="U53" s="595"/>
      <c r="V53" s="595"/>
      <c r="W53" s="576"/>
      <c r="X53" s="576"/>
      <c r="Y53" s="576"/>
      <c r="Z53" s="576"/>
      <c r="AA53" s="595"/>
      <c r="AB53" s="595"/>
      <c r="AC53" s="595"/>
      <c r="AD53" s="595"/>
      <c r="AE53" s="595"/>
      <c r="AF53" s="595"/>
      <c r="AG53" s="595"/>
      <c r="AH53" s="576"/>
      <c r="AI53" s="595"/>
      <c r="AJ53" s="576"/>
      <c r="AK53" s="576"/>
      <c r="AL53" s="595"/>
      <c r="AM53" s="595"/>
      <c r="AN53" s="595"/>
      <c r="AO53" s="595"/>
      <c r="AP53" s="595"/>
      <c r="AQ53" s="595"/>
      <c r="AR53" s="595"/>
      <c r="AS53" s="576"/>
      <c r="AT53" s="595"/>
      <c r="AU53" s="576"/>
      <c r="AV53" s="576"/>
      <c r="AW53" s="595"/>
      <c r="AX53" s="595"/>
      <c r="AY53" s="595"/>
      <c r="AZ53" s="595"/>
      <c r="BA53" s="595"/>
      <c r="BB53" s="595"/>
      <c r="BC53" s="595"/>
      <c r="BD53" s="576"/>
      <c r="BE53" s="595"/>
      <c r="BF53" s="576"/>
      <c r="BG53" s="576"/>
      <c r="BH53" s="595"/>
      <c r="BI53" s="595"/>
      <c r="BJ53" s="595"/>
      <c r="BK53" s="595"/>
      <c r="BL53" s="595"/>
      <c r="BM53" s="595"/>
      <c r="BN53" s="595"/>
      <c r="BO53" s="576"/>
      <c r="BP53" s="576"/>
      <c r="BQ53" s="576"/>
      <c r="BR53" s="576"/>
      <c r="BS53" s="595"/>
      <c r="BT53" s="595"/>
      <c r="BU53" s="595"/>
      <c r="BV53" s="595"/>
      <c r="BW53" s="595"/>
      <c r="BX53" s="595"/>
      <c r="BY53" s="595"/>
      <c r="BZ53" s="576"/>
      <c r="CA53" s="595"/>
      <c r="CB53" s="576"/>
      <c r="CC53" s="576"/>
      <c r="CD53" s="595"/>
      <c r="CE53" s="595"/>
      <c r="CF53" s="595"/>
      <c r="CG53" s="595"/>
      <c r="CH53" s="595"/>
      <c r="CI53" s="595"/>
      <c r="CJ53" s="595"/>
      <c r="CK53" s="576"/>
      <c r="CL53" s="595"/>
      <c r="CM53" s="576"/>
      <c r="CN53" s="576"/>
      <c r="CO53" s="595"/>
      <c r="CP53" s="595"/>
      <c r="CQ53" s="595"/>
      <c r="CR53" s="595"/>
      <c r="CS53" s="595"/>
      <c r="CT53" s="595"/>
      <c r="CU53" s="595"/>
      <c r="CV53" s="576"/>
      <c r="CW53" s="595"/>
      <c r="CX53" s="576"/>
      <c r="CY53" s="576"/>
      <c r="CZ53" s="595"/>
      <c r="DA53" s="595"/>
      <c r="DB53" s="595"/>
      <c r="DC53" s="595"/>
      <c r="DD53" s="595"/>
      <c r="DE53" s="595"/>
      <c r="DF53" s="595"/>
      <c r="DG53" s="576"/>
      <c r="DH53" s="595"/>
      <c r="DI53" s="576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</row>
    <row r="54" spans="2:140" s="12" customFormat="1" x14ac:dyDescent="0.25">
      <c r="B54" s="594"/>
      <c r="L54" s="576"/>
      <c r="M54" s="576"/>
      <c r="N54" s="576"/>
      <c r="O54" s="576"/>
      <c r="P54" s="595"/>
      <c r="Q54" s="595"/>
      <c r="R54" s="595"/>
      <c r="S54" s="595"/>
      <c r="T54" s="595"/>
      <c r="U54" s="595"/>
      <c r="V54" s="595"/>
      <c r="W54" s="576"/>
      <c r="X54" s="576"/>
      <c r="Y54" s="576"/>
      <c r="Z54" s="576"/>
      <c r="AA54" s="595"/>
      <c r="AB54" s="595"/>
      <c r="AC54" s="595"/>
      <c r="AD54" s="595"/>
      <c r="AE54" s="595"/>
      <c r="AF54" s="595"/>
      <c r="AG54" s="595"/>
      <c r="AH54" s="576"/>
      <c r="AI54" s="595"/>
      <c r="AJ54" s="576"/>
      <c r="AK54" s="576"/>
      <c r="AL54" s="595"/>
      <c r="AM54" s="595"/>
      <c r="AN54" s="595"/>
      <c r="AO54" s="595"/>
      <c r="AP54" s="595"/>
      <c r="AQ54" s="595"/>
      <c r="AR54" s="595"/>
      <c r="AS54" s="576"/>
      <c r="AT54" s="595"/>
      <c r="AU54" s="576"/>
      <c r="AV54" s="576"/>
      <c r="AW54" s="595"/>
      <c r="AX54" s="595"/>
      <c r="AY54" s="595"/>
      <c r="AZ54" s="595"/>
      <c r="BA54" s="595"/>
      <c r="BB54" s="595"/>
      <c r="BC54" s="595"/>
      <c r="BD54" s="576"/>
      <c r="BE54" s="595"/>
      <c r="BF54" s="576"/>
      <c r="BG54" s="576"/>
      <c r="BH54" s="595"/>
      <c r="BI54" s="595"/>
      <c r="BJ54" s="595"/>
      <c r="BK54" s="595"/>
      <c r="BL54" s="595"/>
      <c r="BM54" s="595"/>
      <c r="BN54" s="595"/>
      <c r="BO54" s="576"/>
      <c r="BP54" s="576"/>
      <c r="BQ54" s="576"/>
      <c r="BR54" s="576"/>
      <c r="BS54" s="595"/>
      <c r="BT54" s="595"/>
      <c r="BU54" s="595"/>
      <c r="BV54" s="595"/>
      <c r="BW54" s="595"/>
      <c r="BX54" s="595"/>
      <c r="BY54" s="595"/>
      <c r="BZ54" s="576"/>
      <c r="CA54" s="595"/>
      <c r="CB54" s="576"/>
      <c r="CC54" s="576"/>
      <c r="CD54" s="595"/>
      <c r="CE54" s="595"/>
      <c r="CF54" s="595"/>
      <c r="CG54" s="595"/>
      <c r="CH54" s="595"/>
      <c r="CI54" s="595"/>
      <c r="CJ54" s="595"/>
      <c r="CK54" s="576"/>
      <c r="CL54" s="595"/>
      <c r="CM54" s="576"/>
      <c r="CN54" s="576"/>
      <c r="CO54" s="595"/>
      <c r="CP54" s="595"/>
      <c r="CQ54" s="595"/>
      <c r="CR54" s="595"/>
      <c r="CS54" s="595"/>
      <c r="CT54" s="595"/>
      <c r="CU54" s="595"/>
      <c r="CV54" s="576"/>
      <c r="CW54" s="595"/>
      <c r="CX54" s="576"/>
      <c r="CY54" s="576"/>
      <c r="CZ54" s="595"/>
      <c r="DA54" s="595"/>
      <c r="DB54" s="595"/>
      <c r="DC54" s="595"/>
      <c r="DD54" s="595"/>
      <c r="DE54" s="595"/>
      <c r="DF54" s="595"/>
      <c r="DG54" s="576"/>
      <c r="DH54" s="595"/>
      <c r="DI54" s="576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</row>
    <row r="55" spans="2:140" s="12" customFormat="1" x14ac:dyDescent="0.25">
      <c r="B55" s="594"/>
      <c r="L55" s="576"/>
      <c r="M55" s="576"/>
      <c r="N55" s="576"/>
      <c r="O55" s="576"/>
      <c r="P55" s="595"/>
      <c r="Q55" s="595"/>
      <c r="R55" s="595"/>
      <c r="S55" s="595"/>
      <c r="T55" s="595"/>
      <c r="U55" s="595"/>
      <c r="V55" s="595"/>
      <c r="W55" s="576"/>
      <c r="X55" s="576"/>
      <c r="Y55" s="576"/>
      <c r="Z55" s="576"/>
      <c r="AA55" s="595"/>
      <c r="AB55" s="595"/>
      <c r="AC55" s="595"/>
      <c r="AD55" s="595"/>
      <c r="AE55" s="595"/>
      <c r="AF55" s="595"/>
      <c r="AG55" s="595"/>
      <c r="AH55" s="576"/>
      <c r="AI55" s="595"/>
      <c r="AJ55" s="576"/>
      <c r="AK55" s="576"/>
      <c r="AL55" s="595"/>
      <c r="AM55" s="595"/>
      <c r="AN55" s="595"/>
      <c r="AO55" s="595"/>
      <c r="AP55" s="595"/>
      <c r="AQ55" s="595"/>
      <c r="AR55" s="595"/>
      <c r="AS55" s="576"/>
      <c r="AT55" s="595"/>
      <c r="AU55" s="576"/>
      <c r="AV55" s="576"/>
      <c r="AW55" s="595"/>
      <c r="AX55" s="595"/>
      <c r="AY55" s="595"/>
      <c r="AZ55" s="595"/>
      <c r="BA55" s="595"/>
      <c r="BB55" s="595"/>
      <c r="BC55" s="595"/>
      <c r="BD55" s="576"/>
      <c r="BE55" s="595"/>
      <c r="BF55" s="576"/>
      <c r="BG55" s="576"/>
      <c r="BH55" s="595"/>
      <c r="BI55" s="595"/>
      <c r="BJ55" s="595"/>
      <c r="BK55" s="595"/>
      <c r="BL55" s="595"/>
      <c r="BM55" s="595"/>
      <c r="BN55" s="595"/>
      <c r="BO55" s="576"/>
      <c r="BP55" s="576"/>
      <c r="BQ55" s="576"/>
      <c r="BR55" s="576"/>
      <c r="BS55" s="595"/>
      <c r="BT55" s="595"/>
      <c r="BU55" s="595"/>
      <c r="BV55" s="595"/>
      <c r="BW55" s="595"/>
      <c r="BX55" s="595"/>
      <c r="BY55" s="595"/>
      <c r="BZ55" s="576"/>
      <c r="CA55" s="595"/>
      <c r="CB55" s="576"/>
      <c r="CC55" s="576"/>
      <c r="CD55" s="595"/>
      <c r="CE55" s="595"/>
      <c r="CF55" s="595"/>
      <c r="CG55" s="595"/>
      <c r="CH55" s="595"/>
      <c r="CI55" s="595"/>
      <c r="CJ55" s="595"/>
      <c r="CK55" s="576"/>
      <c r="CL55" s="595"/>
      <c r="CM55" s="576"/>
      <c r="CN55" s="576"/>
      <c r="CO55" s="595"/>
      <c r="CP55" s="595"/>
      <c r="CQ55" s="595"/>
      <c r="CR55" s="595"/>
      <c r="CS55" s="595"/>
      <c r="CT55" s="595"/>
      <c r="CU55" s="595"/>
      <c r="CV55" s="576"/>
      <c r="CW55" s="595"/>
      <c r="CX55" s="576"/>
      <c r="CY55" s="576"/>
      <c r="CZ55" s="595"/>
      <c r="DA55" s="595"/>
      <c r="DB55" s="595"/>
      <c r="DC55" s="595"/>
      <c r="DD55" s="595"/>
      <c r="DE55" s="595"/>
      <c r="DF55" s="595"/>
      <c r="DG55" s="576"/>
      <c r="DH55" s="595"/>
      <c r="DI55" s="576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</row>
    <row r="56" spans="2:140" s="12" customFormat="1" x14ac:dyDescent="0.25">
      <c r="B56" s="594"/>
      <c r="L56" s="576"/>
      <c r="M56" s="576"/>
      <c r="N56" s="576"/>
      <c r="O56" s="576"/>
      <c r="P56" s="595"/>
      <c r="Q56" s="595"/>
      <c r="R56" s="595"/>
      <c r="S56" s="595"/>
      <c r="T56" s="595"/>
      <c r="U56" s="595"/>
      <c r="V56" s="595"/>
      <c r="W56" s="576"/>
      <c r="X56" s="576"/>
      <c r="Y56" s="576"/>
      <c r="Z56" s="576"/>
      <c r="AA56" s="595"/>
      <c r="AB56" s="595"/>
      <c r="AC56" s="595"/>
      <c r="AD56" s="595"/>
      <c r="AE56" s="595"/>
      <c r="AF56" s="595"/>
      <c r="AG56" s="595"/>
      <c r="AH56" s="576"/>
      <c r="AI56" s="595"/>
      <c r="AJ56" s="576"/>
      <c r="AK56" s="576"/>
      <c r="AL56" s="595"/>
      <c r="AM56" s="595"/>
      <c r="AN56" s="595"/>
      <c r="AO56" s="595"/>
      <c r="AP56" s="595"/>
      <c r="AQ56" s="595"/>
      <c r="AR56" s="595"/>
      <c r="AS56" s="576"/>
      <c r="AT56" s="595"/>
      <c r="AU56" s="576"/>
      <c r="AV56" s="576"/>
      <c r="AW56" s="595"/>
      <c r="AX56" s="595"/>
      <c r="AY56" s="595"/>
      <c r="AZ56" s="595"/>
      <c r="BA56" s="595"/>
      <c r="BB56" s="595"/>
      <c r="BC56" s="595"/>
      <c r="BD56" s="576"/>
      <c r="BE56" s="595"/>
      <c r="BF56" s="576"/>
      <c r="BG56" s="576"/>
      <c r="BH56" s="595"/>
      <c r="BI56" s="595"/>
      <c r="BJ56" s="595"/>
      <c r="BK56" s="595"/>
      <c r="BL56" s="595"/>
      <c r="BM56" s="595"/>
      <c r="BN56" s="595"/>
      <c r="BO56" s="576"/>
      <c r="BP56" s="576"/>
      <c r="BQ56" s="576"/>
      <c r="BR56" s="576"/>
      <c r="BS56" s="595"/>
      <c r="BT56" s="595"/>
      <c r="BU56" s="595"/>
      <c r="BV56" s="595"/>
      <c r="BW56" s="595"/>
      <c r="BX56" s="595"/>
      <c r="BY56" s="595"/>
      <c r="BZ56" s="576"/>
      <c r="CA56" s="595"/>
      <c r="CB56" s="576"/>
      <c r="CC56" s="576"/>
      <c r="CD56" s="595"/>
      <c r="CE56" s="595"/>
      <c r="CF56" s="595"/>
      <c r="CG56" s="595"/>
      <c r="CH56" s="595"/>
      <c r="CI56" s="595"/>
      <c r="CJ56" s="595"/>
      <c r="CK56" s="576"/>
      <c r="CL56" s="595"/>
      <c r="CM56" s="576"/>
      <c r="CN56" s="576"/>
      <c r="CO56" s="595"/>
      <c r="CP56" s="595"/>
      <c r="CQ56" s="595"/>
      <c r="CR56" s="595"/>
      <c r="CS56" s="595"/>
      <c r="CT56" s="595"/>
      <c r="CU56" s="595"/>
      <c r="CV56" s="576"/>
      <c r="CW56" s="595"/>
      <c r="CX56" s="576"/>
      <c r="CY56" s="576"/>
      <c r="CZ56" s="595"/>
      <c r="DA56" s="595"/>
      <c r="DB56" s="595"/>
      <c r="DC56" s="595"/>
      <c r="DD56" s="595"/>
      <c r="DE56" s="595"/>
      <c r="DF56" s="595"/>
      <c r="DG56" s="576"/>
      <c r="DH56" s="595"/>
      <c r="DI56" s="576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</row>
    <row r="57" spans="2:140" s="12" customFormat="1" x14ac:dyDescent="0.25">
      <c r="B57" s="594"/>
      <c r="L57" s="576"/>
      <c r="M57" s="576"/>
      <c r="N57" s="576"/>
      <c r="O57" s="576"/>
      <c r="P57" s="595"/>
      <c r="Q57" s="595"/>
      <c r="R57" s="595"/>
      <c r="S57" s="595"/>
      <c r="T57" s="595"/>
      <c r="U57" s="595"/>
      <c r="V57" s="595"/>
      <c r="W57" s="576"/>
      <c r="X57" s="576"/>
      <c r="Y57" s="576"/>
      <c r="Z57" s="576"/>
      <c r="AA57" s="595"/>
      <c r="AB57" s="595"/>
      <c r="AC57" s="595"/>
      <c r="AD57" s="595"/>
      <c r="AE57" s="595"/>
      <c r="AF57" s="595"/>
      <c r="AG57" s="595"/>
      <c r="AH57" s="576"/>
      <c r="AI57" s="595"/>
      <c r="AJ57" s="576"/>
      <c r="AK57" s="576"/>
      <c r="AL57" s="595"/>
      <c r="AM57" s="595"/>
      <c r="AN57" s="595"/>
      <c r="AO57" s="595"/>
      <c r="AP57" s="595"/>
      <c r="AQ57" s="595"/>
      <c r="AR57" s="595"/>
      <c r="AS57" s="576"/>
      <c r="AT57" s="595"/>
      <c r="AU57" s="576"/>
      <c r="AV57" s="576"/>
      <c r="AW57" s="595"/>
      <c r="AX57" s="595"/>
      <c r="AY57" s="595"/>
      <c r="AZ57" s="595"/>
      <c r="BA57" s="595"/>
      <c r="BB57" s="595"/>
      <c r="BC57" s="595"/>
      <c r="BD57" s="576"/>
      <c r="BE57" s="595"/>
      <c r="BF57" s="576"/>
      <c r="BG57" s="576"/>
      <c r="BH57" s="595"/>
      <c r="BI57" s="595"/>
      <c r="BJ57" s="595"/>
      <c r="BK57" s="595"/>
      <c r="BL57" s="595"/>
      <c r="BM57" s="595"/>
      <c r="BN57" s="595"/>
      <c r="BO57" s="576"/>
      <c r="BP57" s="576"/>
      <c r="BQ57" s="576"/>
      <c r="BR57" s="576"/>
      <c r="BS57" s="595"/>
      <c r="BT57" s="595"/>
      <c r="BU57" s="595"/>
      <c r="BV57" s="595"/>
      <c r="BW57" s="595"/>
      <c r="BX57" s="595"/>
      <c r="BY57" s="595"/>
      <c r="BZ57" s="576"/>
      <c r="CA57" s="595"/>
      <c r="CB57" s="576"/>
      <c r="CC57" s="576"/>
      <c r="CD57" s="595"/>
      <c r="CE57" s="595"/>
      <c r="CF57" s="595"/>
      <c r="CG57" s="595"/>
      <c r="CH57" s="595"/>
      <c r="CI57" s="595"/>
      <c r="CJ57" s="595"/>
      <c r="CK57" s="576"/>
      <c r="CL57" s="595"/>
      <c r="CM57" s="576"/>
      <c r="CN57" s="576"/>
      <c r="CO57" s="595"/>
      <c r="CP57" s="595"/>
      <c r="CQ57" s="595"/>
      <c r="CR57" s="595"/>
      <c r="CS57" s="595"/>
      <c r="CT57" s="595"/>
      <c r="CU57" s="595"/>
      <c r="CV57" s="576"/>
      <c r="CW57" s="595"/>
      <c r="CX57" s="576"/>
      <c r="CY57" s="576"/>
      <c r="CZ57" s="595"/>
      <c r="DA57" s="595"/>
      <c r="DB57" s="595"/>
      <c r="DC57" s="595"/>
      <c r="DD57" s="595"/>
      <c r="DE57" s="595"/>
      <c r="DF57" s="595"/>
      <c r="DG57" s="576"/>
      <c r="DH57" s="595"/>
      <c r="DI57" s="576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</row>
    <row r="58" spans="2:140" s="12" customFormat="1" x14ac:dyDescent="0.25">
      <c r="B58" s="594"/>
      <c r="L58" s="576"/>
      <c r="M58" s="576"/>
      <c r="N58" s="576"/>
      <c r="O58" s="576"/>
      <c r="P58" s="595"/>
      <c r="Q58" s="595"/>
      <c r="R58" s="595"/>
      <c r="S58" s="595"/>
      <c r="T58" s="595"/>
      <c r="U58" s="595"/>
      <c r="V58" s="595"/>
      <c r="W58" s="576"/>
      <c r="X58" s="576"/>
      <c r="Y58" s="576"/>
      <c r="Z58" s="576"/>
      <c r="AA58" s="595"/>
      <c r="AB58" s="595"/>
      <c r="AC58" s="595"/>
      <c r="AD58" s="595"/>
      <c r="AE58" s="595"/>
      <c r="AF58" s="595"/>
      <c r="AG58" s="595"/>
      <c r="AH58" s="576"/>
      <c r="AI58" s="595"/>
      <c r="AJ58" s="576"/>
      <c r="AK58" s="576"/>
      <c r="AL58" s="595"/>
      <c r="AM58" s="595"/>
      <c r="AN58" s="595"/>
      <c r="AO58" s="595"/>
      <c r="AP58" s="595"/>
      <c r="AQ58" s="595"/>
      <c r="AR58" s="595"/>
      <c r="AS58" s="576"/>
      <c r="AT58" s="595"/>
      <c r="AU58" s="576"/>
      <c r="AV58" s="576"/>
      <c r="AW58" s="595"/>
      <c r="AX58" s="595"/>
      <c r="AY58" s="595"/>
      <c r="AZ58" s="595"/>
      <c r="BA58" s="595"/>
      <c r="BB58" s="595"/>
      <c r="BC58" s="595"/>
      <c r="BD58" s="576"/>
      <c r="BE58" s="595"/>
      <c r="BF58" s="576"/>
      <c r="BG58" s="576"/>
      <c r="BH58" s="595"/>
      <c r="BI58" s="595"/>
      <c r="BJ58" s="595"/>
      <c r="BK58" s="595"/>
      <c r="BL58" s="595"/>
      <c r="BM58" s="595"/>
      <c r="BN58" s="595"/>
      <c r="BO58" s="576"/>
      <c r="BP58" s="576"/>
      <c r="BQ58" s="576"/>
      <c r="BR58" s="576"/>
      <c r="BS58" s="595"/>
      <c r="BT58" s="595"/>
      <c r="BU58" s="595"/>
      <c r="BV58" s="595"/>
      <c r="BW58" s="595"/>
      <c r="BX58" s="595"/>
      <c r="BY58" s="595"/>
      <c r="BZ58" s="576"/>
      <c r="CA58" s="595"/>
      <c r="CB58" s="576"/>
      <c r="CC58" s="576"/>
      <c r="CD58" s="595"/>
      <c r="CE58" s="595"/>
      <c r="CF58" s="595"/>
      <c r="CG58" s="595"/>
      <c r="CH58" s="595"/>
      <c r="CI58" s="595"/>
      <c r="CJ58" s="595"/>
      <c r="CK58" s="576"/>
      <c r="CL58" s="595"/>
      <c r="CM58" s="576"/>
      <c r="CN58" s="576"/>
      <c r="CO58" s="595"/>
      <c r="CP58" s="595"/>
      <c r="CQ58" s="595"/>
      <c r="CR58" s="595"/>
      <c r="CS58" s="595"/>
      <c r="CT58" s="595"/>
      <c r="CU58" s="595"/>
      <c r="CV58" s="576"/>
      <c r="CW58" s="595"/>
      <c r="CX58" s="576"/>
      <c r="CY58" s="576"/>
      <c r="CZ58" s="595"/>
      <c r="DA58" s="595"/>
      <c r="DB58" s="595"/>
      <c r="DC58" s="595"/>
      <c r="DD58" s="595"/>
      <c r="DE58" s="595"/>
      <c r="DF58" s="595"/>
      <c r="DG58" s="576"/>
      <c r="DH58" s="595"/>
      <c r="DI58" s="576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</row>
    <row r="59" spans="2:140" s="12" customFormat="1" x14ac:dyDescent="0.25">
      <c r="B59" s="594"/>
      <c r="L59" s="576"/>
      <c r="M59" s="576"/>
      <c r="N59" s="576"/>
      <c r="O59" s="576"/>
      <c r="P59" s="595"/>
      <c r="Q59" s="595"/>
      <c r="R59" s="595"/>
      <c r="S59" s="595"/>
      <c r="T59" s="595"/>
      <c r="U59" s="595"/>
      <c r="V59" s="595"/>
      <c r="W59" s="576"/>
      <c r="X59" s="576"/>
      <c r="Y59" s="576"/>
      <c r="Z59" s="576"/>
      <c r="AA59" s="595"/>
      <c r="AB59" s="595"/>
      <c r="AC59" s="595"/>
      <c r="AD59" s="595"/>
      <c r="AE59" s="595"/>
      <c r="AF59" s="595"/>
      <c r="AG59" s="595"/>
      <c r="AH59" s="576"/>
      <c r="AI59" s="595"/>
      <c r="AJ59" s="576"/>
      <c r="AK59" s="576"/>
      <c r="AL59" s="595"/>
      <c r="AM59" s="595"/>
      <c r="AN59" s="595"/>
      <c r="AO59" s="595"/>
      <c r="AP59" s="595"/>
      <c r="AQ59" s="595"/>
      <c r="AR59" s="595"/>
      <c r="AS59" s="576"/>
      <c r="AT59" s="595"/>
      <c r="AU59" s="576"/>
      <c r="AV59" s="576"/>
      <c r="AW59" s="595"/>
      <c r="AX59" s="595"/>
      <c r="AY59" s="595"/>
      <c r="AZ59" s="595"/>
      <c r="BA59" s="595"/>
      <c r="BB59" s="595"/>
      <c r="BC59" s="595"/>
      <c r="BD59" s="576"/>
      <c r="BE59" s="595"/>
      <c r="BF59" s="576"/>
      <c r="BG59" s="576"/>
      <c r="BH59" s="595"/>
      <c r="BI59" s="595"/>
      <c r="BJ59" s="595"/>
      <c r="BK59" s="595"/>
      <c r="BL59" s="595"/>
      <c r="BM59" s="595"/>
      <c r="BN59" s="595"/>
      <c r="BO59" s="576"/>
      <c r="BP59" s="576"/>
      <c r="BQ59" s="576"/>
      <c r="BR59" s="576"/>
      <c r="BS59" s="595"/>
      <c r="BT59" s="595"/>
      <c r="BU59" s="595"/>
      <c r="BV59" s="595"/>
      <c r="BW59" s="595"/>
      <c r="BX59" s="595"/>
      <c r="BY59" s="595"/>
      <c r="BZ59" s="576"/>
      <c r="CA59" s="595"/>
      <c r="CB59" s="576"/>
      <c r="CC59" s="576"/>
      <c r="CD59" s="595"/>
      <c r="CE59" s="595"/>
      <c r="CF59" s="595"/>
      <c r="CG59" s="595"/>
      <c r="CH59" s="595"/>
      <c r="CI59" s="595"/>
      <c r="CJ59" s="595"/>
      <c r="CK59" s="576"/>
      <c r="CL59" s="595"/>
      <c r="CM59" s="576"/>
      <c r="CN59" s="576"/>
      <c r="CO59" s="595"/>
      <c r="CP59" s="595"/>
      <c r="CQ59" s="595"/>
      <c r="CR59" s="595"/>
      <c r="CS59" s="595"/>
      <c r="CT59" s="595"/>
      <c r="CU59" s="595"/>
      <c r="CV59" s="576"/>
      <c r="CW59" s="595"/>
      <c r="CX59" s="576"/>
      <c r="CY59" s="576"/>
      <c r="CZ59" s="595"/>
      <c r="DA59" s="595"/>
      <c r="DB59" s="595"/>
      <c r="DC59" s="595"/>
      <c r="DD59" s="595"/>
      <c r="DE59" s="595"/>
      <c r="DF59" s="595"/>
      <c r="DG59" s="576"/>
      <c r="DH59" s="595"/>
      <c r="DI59" s="576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</row>
    <row r="60" spans="2:140" s="12" customFormat="1" x14ac:dyDescent="0.25">
      <c r="B60" s="594"/>
      <c r="L60" s="576"/>
      <c r="M60" s="576"/>
      <c r="N60" s="576"/>
      <c r="O60" s="576"/>
      <c r="P60" s="595"/>
      <c r="Q60" s="595"/>
      <c r="R60" s="595"/>
      <c r="S60" s="595"/>
      <c r="T60" s="595"/>
      <c r="U60" s="595"/>
      <c r="V60" s="595"/>
      <c r="W60" s="576"/>
      <c r="X60" s="576"/>
      <c r="Y60" s="576"/>
      <c r="Z60" s="576"/>
      <c r="AA60" s="595"/>
      <c r="AB60" s="595"/>
      <c r="AC60" s="595"/>
      <c r="AD60" s="595"/>
      <c r="AE60" s="595"/>
      <c r="AF60" s="595"/>
      <c r="AG60" s="595"/>
      <c r="AH60" s="576"/>
      <c r="AI60" s="595"/>
      <c r="AJ60" s="576"/>
      <c r="AK60" s="576"/>
      <c r="AL60" s="595"/>
      <c r="AM60" s="595"/>
      <c r="AN60" s="595"/>
      <c r="AO60" s="595"/>
      <c r="AP60" s="595"/>
      <c r="AQ60" s="595"/>
      <c r="AR60" s="595"/>
      <c r="AS60" s="576"/>
      <c r="AT60" s="595"/>
      <c r="AU60" s="576"/>
      <c r="AV60" s="576"/>
      <c r="AW60" s="595"/>
      <c r="AX60" s="595"/>
      <c r="AY60" s="595"/>
      <c r="AZ60" s="595"/>
      <c r="BA60" s="595"/>
      <c r="BB60" s="595"/>
      <c r="BC60" s="595"/>
      <c r="BD60" s="576"/>
      <c r="BE60" s="595"/>
      <c r="BF60" s="576"/>
      <c r="BG60" s="576"/>
      <c r="BH60" s="595"/>
      <c r="BI60" s="595"/>
      <c r="BJ60" s="595"/>
      <c r="BK60" s="595"/>
      <c r="BL60" s="595"/>
      <c r="BM60" s="595"/>
      <c r="BN60" s="595"/>
      <c r="BO60" s="576"/>
      <c r="BP60" s="576"/>
      <c r="BQ60" s="576"/>
      <c r="BR60" s="576"/>
      <c r="BS60" s="595"/>
      <c r="BT60" s="595"/>
      <c r="BU60" s="595"/>
      <c r="BV60" s="595"/>
      <c r="BW60" s="595"/>
      <c r="BX60" s="595"/>
      <c r="BY60" s="595"/>
      <c r="BZ60" s="576"/>
      <c r="CA60" s="595"/>
      <c r="CB60" s="576"/>
      <c r="CC60" s="576"/>
      <c r="CD60" s="595"/>
      <c r="CE60" s="595"/>
      <c r="CF60" s="595"/>
      <c r="CG60" s="595"/>
      <c r="CH60" s="595"/>
      <c r="CI60" s="595"/>
      <c r="CJ60" s="595"/>
      <c r="CK60" s="576"/>
      <c r="CL60" s="595"/>
      <c r="CM60" s="576"/>
      <c r="CN60" s="576"/>
      <c r="CO60" s="595"/>
      <c r="CP60" s="595"/>
      <c r="CQ60" s="595"/>
      <c r="CR60" s="595"/>
      <c r="CS60" s="595"/>
      <c r="CT60" s="595"/>
      <c r="CU60" s="595"/>
      <c r="CV60" s="576"/>
      <c r="CW60" s="595"/>
      <c r="CX60" s="576"/>
      <c r="CY60" s="576"/>
      <c r="CZ60" s="595"/>
      <c r="DA60" s="595"/>
      <c r="DB60" s="595"/>
      <c r="DC60" s="595"/>
      <c r="DD60" s="595"/>
      <c r="DE60" s="595"/>
      <c r="DF60" s="595"/>
      <c r="DG60" s="576"/>
      <c r="DH60" s="595"/>
      <c r="DI60" s="576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</row>
    <row r="61" spans="2:140" s="12" customFormat="1" x14ac:dyDescent="0.25">
      <c r="B61" s="594"/>
      <c r="L61" s="576"/>
      <c r="M61" s="576"/>
      <c r="N61" s="576"/>
      <c r="O61" s="576"/>
      <c r="P61" s="595"/>
      <c r="Q61" s="595"/>
      <c r="R61" s="595"/>
      <c r="S61" s="595"/>
      <c r="T61" s="595"/>
      <c r="U61" s="595"/>
      <c r="V61" s="595"/>
      <c r="W61" s="576"/>
      <c r="X61" s="576"/>
      <c r="Y61" s="576"/>
      <c r="Z61" s="576"/>
      <c r="AA61" s="595"/>
      <c r="AB61" s="595"/>
      <c r="AC61" s="595"/>
      <c r="AD61" s="595"/>
      <c r="AE61" s="595"/>
      <c r="AF61" s="595"/>
      <c r="AG61" s="595"/>
      <c r="AH61" s="576"/>
      <c r="AI61" s="595"/>
      <c r="AJ61" s="576"/>
      <c r="AK61" s="576"/>
      <c r="AL61" s="595"/>
      <c r="AM61" s="595"/>
      <c r="AN61" s="595"/>
      <c r="AO61" s="595"/>
      <c r="AP61" s="595"/>
      <c r="AQ61" s="595"/>
      <c r="AR61" s="595"/>
      <c r="AS61" s="576"/>
      <c r="AT61" s="595"/>
      <c r="AU61" s="576"/>
      <c r="AV61" s="576"/>
      <c r="AW61" s="595"/>
      <c r="AX61" s="595"/>
      <c r="AY61" s="595"/>
      <c r="AZ61" s="595"/>
      <c r="BA61" s="595"/>
      <c r="BB61" s="595"/>
      <c r="BC61" s="595"/>
      <c r="BD61" s="576"/>
      <c r="BE61" s="595"/>
      <c r="BF61" s="576"/>
      <c r="BG61" s="576"/>
      <c r="BH61" s="595"/>
      <c r="BI61" s="595"/>
      <c r="BJ61" s="595"/>
      <c r="BK61" s="595"/>
      <c r="BL61" s="595"/>
      <c r="BM61" s="595"/>
      <c r="BN61" s="595"/>
      <c r="BO61" s="576"/>
      <c r="BP61" s="576"/>
      <c r="BQ61" s="576"/>
      <c r="BR61" s="576"/>
      <c r="BS61" s="595"/>
      <c r="BT61" s="595"/>
      <c r="BU61" s="595"/>
      <c r="BV61" s="595"/>
      <c r="BW61" s="595"/>
      <c r="BX61" s="595"/>
      <c r="BY61" s="595"/>
      <c r="BZ61" s="576"/>
      <c r="CA61" s="595"/>
      <c r="CB61" s="576"/>
      <c r="CC61" s="576"/>
      <c r="CD61" s="595"/>
      <c r="CE61" s="595"/>
      <c r="CF61" s="595"/>
      <c r="CG61" s="595"/>
      <c r="CH61" s="595"/>
      <c r="CI61" s="595"/>
      <c r="CJ61" s="595"/>
      <c r="CK61" s="576"/>
      <c r="CL61" s="595"/>
      <c r="CM61" s="576"/>
      <c r="CN61" s="576"/>
      <c r="CO61" s="595"/>
      <c r="CP61" s="595"/>
      <c r="CQ61" s="595"/>
      <c r="CR61" s="595"/>
      <c r="CS61" s="595"/>
      <c r="CT61" s="595"/>
      <c r="CU61" s="595"/>
      <c r="CV61" s="576"/>
      <c r="CW61" s="595"/>
      <c r="CX61" s="576"/>
      <c r="CY61" s="576"/>
      <c r="CZ61" s="595"/>
      <c r="DA61" s="595"/>
      <c r="DB61" s="595"/>
      <c r="DC61" s="595"/>
      <c r="DD61" s="595"/>
      <c r="DE61" s="595"/>
      <c r="DF61" s="595"/>
      <c r="DG61" s="576"/>
      <c r="DH61" s="595"/>
      <c r="DI61" s="576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</row>
    <row r="62" spans="2:140" s="12" customFormat="1" x14ac:dyDescent="0.25">
      <c r="B62" s="594"/>
      <c r="L62" s="576"/>
      <c r="M62" s="576"/>
      <c r="N62" s="576"/>
      <c r="O62" s="576"/>
      <c r="P62" s="595"/>
      <c r="Q62" s="595"/>
      <c r="R62" s="595"/>
      <c r="S62" s="595"/>
      <c r="T62" s="595"/>
      <c r="U62" s="595"/>
      <c r="V62" s="595"/>
      <c r="W62" s="576"/>
      <c r="X62" s="576"/>
      <c r="Y62" s="576"/>
      <c r="Z62" s="576"/>
      <c r="AA62" s="595"/>
      <c r="AB62" s="595"/>
      <c r="AC62" s="595"/>
      <c r="AD62" s="595"/>
      <c r="AE62" s="595"/>
      <c r="AF62" s="595"/>
      <c r="AG62" s="595"/>
      <c r="AH62" s="576"/>
      <c r="AI62" s="595"/>
      <c r="AJ62" s="576"/>
      <c r="AK62" s="576"/>
      <c r="AL62" s="595"/>
      <c r="AM62" s="595"/>
      <c r="AN62" s="595"/>
      <c r="AO62" s="595"/>
      <c r="AP62" s="595"/>
      <c r="AQ62" s="595"/>
      <c r="AR62" s="595"/>
      <c r="AS62" s="576"/>
      <c r="AT62" s="595"/>
      <c r="AU62" s="576"/>
      <c r="AV62" s="576"/>
      <c r="AW62" s="595"/>
      <c r="AX62" s="595"/>
      <c r="AY62" s="595"/>
      <c r="AZ62" s="595"/>
      <c r="BA62" s="595"/>
      <c r="BB62" s="595"/>
      <c r="BC62" s="595"/>
      <c r="BD62" s="576"/>
      <c r="BE62" s="595"/>
      <c r="BF62" s="576"/>
      <c r="BG62" s="576"/>
      <c r="BH62" s="595"/>
      <c r="BI62" s="595"/>
      <c r="BJ62" s="595"/>
      <c r="BK62" s="595"/>
      <c r="BL62" s="595"/>
      <c r="BM62" s="595"/>
      <c r="BN62" s="595"/>
      <c r="BO62" s="576"/>
      <c r="BP62" s="576"/>
      <c r="BQ62" s="576"/>
      <c r="BR62" s="576"/>
      <c r="BS62" s="595"/>
      <c r="BT62" s="595"/>
      <c r="BU62" s="595"/>
      <c r="BV62" s="595"/>
      <c r="BW62" s="595"/>
      <c r="BX62" s="595"/>
      <c r="BY62" s="595"/>
      <c r="BZ62" s="576"/>
      <c r="CA62" s="595"/>
      <c r="CB62" s="576"/>
      <c r="CC62" s="576"/>
      <c r="CD62" s="595"/>
      <c r="CE62" s="595"/>
      <c r="CF62" s="595"/>
      <c r="CG62" s="595"/>
      <c r="CH62" s="595"/>
      <c r="CI62" s="595"/>
      <c r="CJ62" s="595"/>
      <c r="CK62" s="576"/>
      <c r="CL62" s="595"/>
      <c r="CM62" s="576"/>
      <c r="CN62" s="576"/>
      <c r="CO62" s="595"/>
      <c r="CP62" s="595"/>
      <c r="CQ62" s="595"/>
      <c r="CR62" s="595"/>
      <c r="CS62" s="595"/>
      <c r="CT62" s="595"/>
      <c r="CU62" s="595"/>
      <c r="CV62" s="576"/>
      <c r="CW62" s="595"/>
      <c r="CX62" s="576"/>
      <c r="CY62" s="576"/>
      <c r="CZ62" s="595"/>
      <c r="DA62" s="595"/>
      <c r="DB62" s="595"/>
      <c r="DC62" s="595"/>
      <c r="DD62" s="595"/>
      <c r="DE62" s="595"/>
      <c r="DF62" s="595"/>
      <c r="DG62" s="576"/>
      <c r="DH62" s="595"/>
      <c r="DI62" s="576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</row>
    <row r="63" spans="2:140" s="12" customFormat="1" x14ac:dyDescent="0.25">
      <c r="B63" s="594"/>
      <c r="L63" s="576"/>
      <c r="M63" s="576"/>
      <c r="N63" s="576"/>
      <c r="O63" s="576"/>
      <c r="P63" s="595"/>
      <c r="Q63" s="595"/>
      <c r="R63" s="595"/>
      <c r="S63" s="595"/>
      <c r="T63" s="595"/>
      <c r="U63" s="595"/>
      <c r="V63" s="595"/>
      <c r="W63" s="576"/>
      <c r="X63" s="576"/>
      <c r="Y63" s="576"/>
      <c r="Z63" s="576"/>
      <c r="AA63" s="595"/>
      <c r="AB63" s="595"/>
      <c r="AC63" s="595"/>
      <c r="AD63" s="595"/>
      <c r="AE63" s="595"/>
      <c r="AF63" s="595"/>
      <c r="AG63" s="595"/>
      <c r="AH63" s="576"/>
      <c r="AI63" s="595"/>
      <c r="AJ63" s="576"/>
      <c r="AK63" s="576"/>
      <c r="AL63" s="595"/>
      <c r="AM63" s="595"/>
      <c r="AN63" s="595"/>
      <c r="AO63" s="595"/>
      <c r="AP63" s="595"/>
      <c r="AQ63" s="595"/>
      <c r="AR63" s="595"/>
      <c r="AS63" s="576"/>
      <c r="AT63" s="595"/>
      <c r="AU63" s="576"/>
      <c r="AV63" s="576"/>
      <c r="AW63" s="595"/>
      <c r="AX63" s="595"/>
      <c r="AY63" s="595"/>
      <c r="AZ63" s="595"/>
      <c r="BA63" s="595"/>
      <c r="BB63" s="595"/>
      <c r="BC63" s="595"/>
      <c r="BD63" s="576"/>
      <c r="BE63" s="595"/>
      <c r="BF63" s="576"/>
      <c r="BG63" s="576"/>
      <c r="BH63" s="595"/>
      <c r="BI63" s="595"/>
      <c r="BJ63" s="595"/>
      <c r="BK63" s="595"/>
      <c r="BL63" s="595"/>
      <c r="BM63" s="595"/>
      <c r="BN63" s="595"/>
      <c r="BO63" s="576"/>
      <c r="BP63" s="576"/>
      <c r="BQ63" s="576"/>
      <c r="BR63" s="576"/>
      <c r="BS63" s="595"/>
      <c r="BT63" s="595"/>
      <c r="BU63" s="595"/>
      <c r="BV63" s="595"/>
      <c r="BW63" s="595"/>
      <c r="BX63" s="595"/>
      <c r="BY63" s="595"/>
      <c r="BZ63" s="576"/>
      <c r="CA63" s="595"/>
      <c r="CB63" s="576"/>
      <c r="CC63" s="576"/>
      <c r="CD63" s="595"/>
      <c r="CE63" s="595"/>
      <c r="CF63" s="595"/>
      <c r="CG63" s="595"/>
      <c r="CH63" s="595"/>
      <c r="CI63" s="595"/>
      <c r="CJ63" s="595"/>
      <c r="CK63" s="576"/>
      <c r="CL63" s="595"/>
      <c r="CM63" s="576"/>
      <c r="CN63" s="576"/>
      <c r="CO63" s="595"/>
      <c r="CP63" s="595"/>
      <c r="CQ63" s="595"/>
      <c r="CR63" s="595"/>
      <c r="CS63" s="595"/>
      <c r="CT63" s="595"/>
      <c r="CU63" s="595"/>
      <c r="CV63" s="576"/>
      <c r="CW63" s="595"/>
      <c r="CX63" s="576"/>
      <c r="CY63" s="576"/>
      <c r="CZ63" s="595"/>
      <c r="DA63" s="595"/>
      <c r="DB63" s="595"/>
      <c r="DC63" s="595"/>
      <c r="DD63" s="595"/>
      <c r="DE63" s="595"/>
      <c r="DF63" s="595"/>
      <c r="DG63" s="576"/>
      <c r="DH63" s="595"/>
      <c r="DI63" s="576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</row>
    <row r="64" spans="2:140" s="12" customFormat="1" x14ac:dyDescent="0.25">
      <c r="B64" s="594"/>
      <c r="L64" s="576"/>
      <c r="M64" s="576"/>
      <c r="N64" s="576"/>
      <c r="O64" s="576"/>
      <c r="P64" s="595"/>
      <c r="Q64" s="595"/>
      <c r="R64" s="595"/>
      <c r="S64" s="595"/>
      <c r="T64" s="595"/>
      <c r="U64" s="595"/>
      <c r="V64" s="595"/>
      <c r="W64" s="576"/>
      <c r="X64" s="576"/>
      <c r="Y64" s="576"/>
      <c r="Z64" s="576"/>
      <c r="AA64" s="595"/>
      <c r="AB64" s="595"/>
      <c r="AC64" s="595"/>
      <c r="AD64" s="595"/>
      <c r="AE64" s="595"/>
      <c r="AF64" s="595"/>
      <c r="AG64" s="595"/>
      <c r="AH64" s="576"/>
      <c r="AI64" s="595"/>
      <c r="AJ64" s="576"/>
      <c r="AK64" s="576"/>
      <c r="AL64" s="595"/>
      <c r="AM64" s="595"/>
      <c r="AN64" s="595"/>
      <c r="AO64" s="595"/>
      <c r="AP64" s="595"/>
      <c r="AQ64" s="595"/>
      <c r="AR64" s="595"/>
      <c r="AS64" s="576"/>
      <c r="AT64" s="595"/>
      <c r="AU64" s="576"/>
      <c r="AV64" s="576"/>
      <c r="AW64" s="595"/>
      <c r="AX64" s="595"/>
      <c r="AY64" s="595"/>
      <c r="AZ64" s="595"/>
      <c r="BA64" s="595"/>
      <c r="BB64" s="595"/>
      <c r="BC64" s="595"/>
      <c r="BD64" s="576"/>
      <c r="BE64" s="595"/>
      <c r="BF64" s="576"/>
      <c r="BG64" s="576"/>
      <c r="BH64" s="595"/>
      <c r="BI64" s="595"/>
      <c r="BJ64" s="595"/>
      <c r="BK64" s="595"/>
      <c r="BL64" s="595"/>
      <c r="BM64" s="595"/>
      <c r="BN64" s="595"/>
      <c r="BO64" s="576"/>
      <c r="BP64" s="576"/>
      <c r="BQ64" s="576"/>
      <c r="BR64" s="576"/>
      <c r="BS64" s="595"/>
      <c r="BT64" s="595"/>
      <c r="BU64" s="595"/>
      <c r="BV64" s="595"/>
      <c r="BW64" s="595"/>
      <c r="BX64" s="595"/>
      <c r="BY64" s="595"/>
      <c r="BZ64" s="576"/>
      <c r="CA64" s="595"/>
      <c r="CB64" s="576"/>
      <c r="CC64" s="576"/>
      <c r="CD64" s="595"/>
      <c r="CE64" s="595"/>
      <c r="CF64" s="595"/>
      <c r="CG64" s="595"/>
      <c r="CH64" s="595"/>
      <c r="CI64" s="595"/>
      <c r="CJ64" s="595"/>
      <c r="CK64" s="576"/>
      <c r="CL64" s="595"/>
      <c r="CM64" s="576"/>
      <c r="CN64" s="576"/>
      <c r="CO64" s="595"/>
      <c r="CP64" s="595"/>
      <c r="CQ64" s="595"/>
      <c r="CR64" s="595"/>
      <c r="CS64" s="595"/>
      <c r="CT64" s="595"/>
      <c r="CU64" s="595"/>
      <c r="CV64" s="576"/>
      <c r="CW64" s="595"/>
      <c r="CX64" s="576"/>
      <c r="CY64" s="576"/>
      <c r="CZ64" s="595"/>
      <c r="DA64" s="595"/>
      <c r="DB64" s="595"/>
      <c r="DC64" s="595"/>
      <c r="DD64" s="595"/>
      <c r="DE64" s="595"/>
      <c r="DF64" s="595"/>
      <c r="DG64" s="576"/>
      <c r="DH64" s="595"/>
      <c r="DI64" s="576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</row>
    <row r="65" spans="2:140" s="12" customFormat="1" x14ac:dyDescent="0.25">
      <c r="B65" s="594"/>
      <c r="L65" s="576"/>
      <c r="M65" s="576"/>
      <c r="N65" s="576"/>
      <c r="O65" s="576"/>
      <c r="P65" s="595"/>
      <c r="Q65" s="595"/>
      <c r="R65" s="595"/>
      <c r="S65" s="595"/>
      <c r="T65" s="595"/>
      <c r="U65" s="595"/>
      <c r="V65" s="595"/>
      <c r="W65" s="576"/>
      <c r="X65" s="576"/>
      <c r="Y65" s="576"/>
      <c r="Z65" s="576"/>
      <c r="AA65" s="595"/>
      <c r="AB65" s="595"/>
      <c r="AC65" s="595"/>
      <c r="AD65" s="595"/>
      <c r="AE65" s="595"/>
      <c r="AF65" s="595"/>
      <c r="AG65" s="595"/>
      <c r="AH65" s="576"/>
      <c r="AI65" s="595"/>
      <c r="AJ65" s="576"/>
      <c r="AK65" s="576"/>
      <c r="AL65" s="595"/>
      <c r="AM65" s="595"/>
      <c r="AN65" s="595"/>
      <c r="AO65" s="595"/>
      <c r="AP65" s="595"/>
      <c r="AQ65" s="595"/>
      <c r="AR65" s="595"/>
      <c r="AS65" s="576"/>
      <c r="AT65" s="595"/>
      <c r="AU65" s="576"/>
      <c r="AV65" s="576"/>
      <c r="AW65" s="595"/>
      <c r="AX65" s="595"/>
      <c r="AY65" s="595"/>
      <c r="AZ65" s="595"/>
      <c r="BA65" s="595"/>
      <c r="BB65" s="595"/>
      <c r="BC65" s="595"/>
      <c r="BD65" s="576"/>
      <c r="BE65" s="595"/>
      <c r="BF65" s="576"/>
      <c r="BG65" s="576"/>
      <c r="BH65" s="595"/>
      <c r="BI65" s="595"/>
      <c r="BJ65" s="595"/>
      <c r="BK65" s="595"/>
      <c r="BL65" s="595"/>
      <c r="BM65" s="595"/>
      <c r="BN65" s="595"/>
      <c r="BO65" s="576"/>
      <c r="BP65" s="576"/>
      <c r="BQ65" s="576"/>
      <c r="BR65" s="576"/>
      <c r="BS65" s="595"/>
      <c r="BT65" s="595"/>
      <c r="BU65" s="595"/>
      <c r="BV65" s="595"/>
      <c r="BW65" s="595"/>
      <c r="BX65" s="595"/>
      <c r="BY65" s="595"/>
      <c r="BZ65" s="576"/>
      <c r="CA65" s="595"/>
      <c r="CB65" s="576"/>
      <c r="CC65" s="576"/>
      <c r="CD65" s="595"/>
      <c r="CE65" s="595"/>
      <c r="CF65" s="595"/>
      <c r="CG65" s="595"/>
      <c r="CH65" s="595"/>
      <c r="CI65" s="595"/>
      <c r="CJ65" s="595"/>
      <c r="CK65" s="576"/>
      <c r="CL65" s="595"/>
      <c r="CM65" s="576"/>
      <c r="CN65" s="576"/>
      <c r="CO65" s="595"/>
      <c r="CP65" s="595"/>
      <c r="CQ65" s="595"/>
      <c r="CR65" s="595"/>
      <c r="CS65" s="595"/>
      <c r="CT65" s="595"/>
      <c r="CU65" s="595"/>
      <c r="CV65" s="576"/>
      <c r="CW65" s="595"/>
      <c r="CX65" s="576"/>
      <c r="CY65" s="576"/>
      <c r="CZ65" s="595"/>
      <c r="DA65" s="595"/>
      <c r="DB65" s="595"/>
      <c r="DC65" s="595"/>
      <c r="DD65" s="595"/>
      <c r="DE65" s="595"/>
      <c r="DF65" s="595"/>
      <c r="DG65" s="576"/>
      <c r="DH65" s="595"/>
      <c r="DI65" s="576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</row>
    <row r="66" spans="2:140" s="12" customFormat="1" x14ac:dyDescent="0.25">
      <c r="B66" s="594"/>
      <c r="L66" s="576"/>
      <c r="M66" s="576"/>
      <c r="N66" s="576"/>
      <c r="O66" s="576"/>
      <c r="P66" s="595"/>
      <c r="Q66" s="595"/>
      <c r="R66" s="595"/>
      <c r="S66" s="595"/>
      <c r="T66" s="595"/>
      <c r="U66" s="595"/>
      <c r="V66" s="595"/>
      <c r="W66" s="576"/>
      <c r="X66" s="576"/>
      <c r="Y66" s="576"/>
      <c r="Z66" s="576"/>
      <c r="AA66" s="595"/>
      <c r="AB66" s="595"/>
      <c r="AC66" s="595"/>
      <c r="AD66" s="595"/>
      <c r="AE66" s="595"/>
      <c r="AF66" s="595"/>
      <c r="AG66" s="595"/>
      <c r="AH66" s="576"/>
      <c r="AI66" s="595"/>
      <c r="AJ66" s="576"/>
      <c r="AK66" s="576"/>
      <c r="AL66" s="595"/>
      <c r="AM66" s="595"/>
      <c r="AN66" s="595"/>
      <c r="AO66" s="595"/>
      <c r="AP66" s="595"/>
      <c r="AQ66" s="595"/>
      <c r="AR66" s="595"/>
      <c r="AS66" s="576"/>
      <c r="AT66" s="595"/>
      <c r="AU66" s="576"/>
      <c r="AV66" s="576"/>
      <c r="AW66" s="595"/>
      <c r="AX66" s="595"/>
      <c r="AY66" s="595"/>
      <c r="AZ66" s="595"/>
      <c r="BA66" s="595"/>
      <c r="BB66" s="595"/>
      <c r="BC66" s="595"/>
      <c r="BD66" s="576"/>
      <c r="BE66" s="595"/>
      <c r="BF66" s="576"/>
      <c r="BG66" s="576"/>
      <c r="BH66" s="595"/>
      <c r="BI66" s="595"/>
      <c r="BJ66" s="595"/>
      <c r="BK66" s="595"/>
      <c r="BL66" s="595"/>
      <c r="BM66" s="595"/>
      <c r="BN66" s="595"/>
      <c r="BO66" s="576"/>
      <c r="BP66" s="576"/>
      <c r="BQ66" s="576"/>
      <c r="BR66" s="576"/>
      <c r="BS66" s="595"/>
      <c r="BT66" s="595"/>
      <c r="BU66" s="595"/>
      <c r="BV66" s="595"/>
      <c r="BW66" s="595"/>
      <c r="BX66" s="595"/>
      <c r="BY66" s="595"/>
      <c r="BZ66" s="576"/>
      <c r="CA66" s="595"/>
      <c r="CB66" s="576"/>
      <c r="CC66" s="576"/>
      <c r="CD66" s="595"/>
      <c r="CE66" s="595"/>
      <c r="CF66" s="595"/>
      <c r="CG66" s="595"/>
      <c r="CH66" s="595"/>
      <c r="CI66" s="595"/>
      <c r="CJ66" s="595"/>
      <c r="CK66" s="576"/>
      <c r="CL66" s="595"/>
      <c r="CM66" s="576"/>
      <c r="CN66" s="576"/>
      <c r="CO66" s="595"/>
      <c r="CP66" s="595"/>
      <c r="CQ66" s="595"/>
      <c r="CR66" s="595"/>
      <c r="CS66" s="595"/>
      <c r="CT66" s="595"/>
      <c r="CU66" s="595"/>
      <c r="CV66" s="576"/>
      <c r="CW66" s="595"/>
      <c r="CX66" s="576"/>
      <c r="CY66" s="576"/>
      <c r="CZ66" s="595"/>
      <c r="DA66" s="595"/>
      <c r="DB66" s="595"/>
      <c r="DC66" s="595"/>
      <c r="DD66" s="595"/>
      <c r="DE66" s="595"/>
      <c r="DF66" s="595"/>
      <c r="DG66" s="576"/>
      <c r="DH66" s="595"/>
      <c r="DI66" s="576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</row>
    <row r="67" spans="2:140" s="12" customFormat="1" x14ac:dyDescent="0.25">
      <c r="B67" s="594"/>
      <c r="L67" s="576"/>
      <c r="M67" s="576"/>
      <c r="N67" s="576"/>
      <c r="O67" s="576"/>
      <c r="P67" s="595"/>
      <c r="Q67" s="595"/>
      <c r="R67" s="595"/>
      <c r="S67" s="595"/>
      <c r="T67" s="595"/>
      <c r="U67" s="595"/>
      <c r="V67" s="595"/>
      <c r="W67" s="576"/>
      <c r="X67" s="576"/>
      <c r="Y67" s="576"/>
      <c r="Z67" s="576"/>
      <c r="AA67" s="595"/>
      <c r="AB67" s="595"/>
      <c r="AC67" s="595"/>
      <c r="AD67" s="595"/>
      <c r="AE67" s="595"/>
      <c r="AF67" s="595"/>
      <c r="AG67" s="595"/>
      <c r="AH67" s="576"/>
      <c r="AI67" s="595"/>
      <c r="AJ67" s="576"/>
      <c r="AK67" s="576"/>
      <c r="AL67" s="595"/>
      <c r="AM67" s="595"/>
      <c r="AN67" s="595"/>
      <c r="AO67" s="595"/>
      <c r="AP67" s="595"/>
      <c r="AQ67" s="595"/>
      <c r="AR67" s="595"/>
      <c r="AS67" s="576"/>
      <c r="AT67" s="595"/>
      <c r="AU67" s="576"/>
      <c r="AV67" s="576"/>
      <c r="AW67" s="595"/>
      <c r="AX67" s="595"/>
      <c r="AY67" s="595"/>
      <c r="AZ67" s="595"/>
      <c r="BA67" s="595"/>
      <c r="BB67" s="595"/>
      <c r="BC67" s="595"/>
      <c r="BD67" s="576"/>
      <c r="BE67" s="595"/>
      <c r="BF67" s="576"/>
      <c r="BG67" s="576"/>
      <c r="BH67" s="595"/>
      <c r="BI67" s="595"/>
      <c r="BJ67" s="595"/>
      <c r="BK67" s="595"/>
      <c r="BL67" s="595"/>
      <c r="BM67" s="595"/>
      <c r="BN67" s="595"/>
      <c r="BO67" s="576"/>
      <c r="BP67" s="576"/>
      <c r="BQ67" s="576"/>
      <c r="BR67" s="576"/>
      <c r="BS67" s="595"/>
      <c r="BT67" s="595"/>
      <c r="BU67" s="595"/>
      <c r="BV67" s="595"/>
      <c r="BW67" s="595"/>
      <c r="BX67" s="595"/>
      <c r="BY67" s="595"/>
      <c r="BZ67" s="576"/>
      <c r="CA67" s="595"/>
      <c r="CB67" s="576"/>
      <c r="CC67" s="576"/>
      <c r="CD67" s="595"/>
      <c r="CE67" s="595"/>
      <c r="CF67" s="595"/>
      <c r="CG67" s="595"/>
      <c r="CH67" s="595"/>
      <c r="CI67" s="595"/>
      <c r="CJ67" s="595"/>
      <c r="CK67" s="576"/>
      <c r="CL67" s="595"/>
      <c r="CM67" s="576"/>
      <c r="CN67" s="576"/>
      <c r="CO67" s="595"/>
      <c r="CP67" s="595"/>
      <c r="CQ67" s="595"/>
      <c r="CR67" s="595"/>
      <c r="CS67" s="595"/>
      <c r="CT67" s="595"/>
      <c r="CU67" s="595"/>
      <c r="CV67" s="576"/>
      <c r="CW67" s="595"/>
      <c r="CX67" s="576"/>
      <c r="CY67" s="576"/>
      <c r="CZ67" s="595"/>
      <c r="DA67" s="595"/>
      <c r="DB67" s="595"/>
      <c r="DC67" s="595"/>
      <c r="DD67" s="595"/>
      <c r="DE67" s="595"/>
      <c r="DF67" s="595"/>
      <c r="DG67" s="576"/>
      <c r="DH67" s="595"/>
      <c r="DI67" s="576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</row>
    <row r="68" spans="2:140" s="12" customFormat="1" x14ac:dyDescent="0.25">
      <c r="B68" s="594"/>
      <c r="L68" s="576"/>
      <c r="M68" s="576"/>
      <c r="N68" s="576"/>
      <c r="O68" s="576"/>
      <c r="P68" s="595"/>
      <c r="Q68" s="595"/>
      <c r="R68" s="595"/>
      <c r="S68" s="595"/>
      <c r="T68" s="595"/>
      <c r="U68" s="595"/>
      <c r="V68" s="595"/>
      <c r="W68" s="576"/>
      <c r="X68" s="576"/>
      <c r="Y68" s="576"/>
      <c r="Z68" s="576"/>
      <c r="AA68" s="595"/>
      <c r="AB68" s="595"/>
      <c r="AC68" s="595"/>
      <c r="AD68" s="595"/>
      <c r="AE68" s="595"/>
      <c r="AF68" s="595"/>
      <c r="AG68" s="595"/>
      <c r="AH68" s="576"/>
      <c r="AI68" s="595"/>
      <c r="AJ68" s="576"/>
      <c r="AK68" s="576"/>
      <c r="AL68" s="595"/>
      <c r="AM68" s="595"/>
      <c r="AN68" s="595"/>
      <c r="AO68" s="595"/>
      <c r="AP68" s="595"/>
      <c r="AQ68" s="595"/>
      <c r="AR68" s="595"/>
      <c r="AS68" s="576"/>
      <c r="AT68" s="595"/>
      <c r="AU68" s="576"/>
      <c r="AV68" s="576"/>
      <c r="AW68" s="595"/>
      <c r="AX68" s="595"/>
      <c r="AY68" s="595"/>
      <c r="AZ68" s="595"/>
      <c r="BA68" s="595"/>
      <c r="BB68" s="595"/>
      <c r="BC68" s="595"/>
      <c r="BD68" s="576"/>
      <c r="BE68" s="595"/>
      <c r="BF68" s="576"/>
      <c r="BG68" s="576"/>
      <c r="BH68" s="595"/>
      <c r="BI68" s="595"/>
      <c r="BJ68" s="595"/>
      <c r="BK68" s="595"/>
      <c r="BL68" s="595"/>
      <c r="BM68" s="595"/>
      <c r="BN68" s="595"/>
      <c r="BO68" s="576"/>
      <c r="BP68" s="576"/>
      <c r="BQ68" s="576"/>
      <c r="BR68" s="576"/>
      <c r="BS68" s="595"/>
      <c r="BT68" s="595"/>
      <c r="BU68" s="595"/>
      <c r="BV68" s="595"/>
      <c r="BW68" s="595"/>
      <c r="BX68" s="595"/>
      <c r="BY68" s="595"/>
      <c r="BZ68" s="576"/>
      <c r="CA68" s="595"/>
      <c r="CB68" s="576"/>
      <c r="CC68" s="576"/>
      <c r="CD68" s="595"/>
      <c r="CE68" s="595"/>
      <c r="CF68" s="595"/>
      <c r="CG68" s="595"/>
      <c r="CH68" s="595"/>
      <c r="CI68" s="595"/>
      <c r="CJ68" s="595"/>
      <c r="CK68" s="576"/>
      <c r="CL68" s="595"/>
      <c r="CM68" s="576"/>
      <c r="CN68" s="576"/>
      <c r="CO68" s="595"/>
      <c r="CP68" s="595"/>
      <c r="CQ68" s="595"/>
      <c r="CR68" s="595"/>
      <c r="CS68" s="595"/>
      <c r="CT68" s="595"/>
      <c r="CU68" s="595"/>
      <c r="CV68" s="576"/>
      <c r="CW68" s="595"/>
      <c r="CX68" s="576"/>
      <c r="CY68" s="576"/>
      <c r="CZ68" s="595"/>
      <c r="DA68" s="595"/>
      <c r="DB68" s="595"/>
      <c r="DC68" s="595"/>
      <c r="DD68" s="595"/>
      <c r="DE68" s="595"/>
      <c r="DF68" s="595"/>
      <c r="DG68" s="576"/>
      <c r="DH68" s="595"/>
      <c r="DI68" s="576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</row>
    <row r="69" spans="2:140" s="12" customFormat="1" x14ac:dyDescent="0.25">
      <c r="B69" s="594"/>
      <c r="L69" s="576"/>
      <c r="M69" s="576"/>
      <c r="N69" s="576"/>
      <c r="O69" s="576"/>
      <c r="P69" s="595"/>
      <c r="Q69" s="595"/>
      <c r="R69" s="595"/>
      <c r="S69" s="595"/>
      <c r="T69" s="595"/>
      <c r="U69" s="595"/>
      <c r="V69" s="595"/>
      <c r="W69" s="576"/>
      <c r="X69" s="576"/>
      <c r="Y69" s="576"/>
      <c r="Z69" s="576"/>
      <c r="AA69" s="595"/>
      <c r="AB69" s="595"/>
      <c r="AC69" s="595"/>
      <c r="AD69" s="595"/>
      <c r="AE69" s="595"/>
      <c r="AF69" s="595"/>
      <c r="AG69" s="595"/>
      <c r="AH69" s="576"/>
      <c r="AI69" s="595"/>
      <c r="AJ69" s="576"/>
      <c r="AK69" s="576"/>
      <c r="AL69" s="595"/>
      <c r="AM69" s="595"/>
      <c r="AN69" s="595"/>
      <c r="AO69" s="595"/>
      <c r="AP69" s="595"/>
      <c r="AQ69" s="595"/>
      <c r="AR69" s="595"/>
      <c r="AS69" s="576"/>
      <c r="AT69" s="595"/>
      <c r="AU69" s="576"/>
      <c r="AV69" s="576"/>
      <c r="AW69" s="595"/>
      <c r="AX69" s="595"/>
      <c r="AY69" s="595"/>
      <c r="AZ69" s="595"/>
      <c r="BA69" s="595"/>
      <c r="BB69" s="595"/>
      <c r="BC69" s="595"/>
      <c r="BD69" s="576"/>
      <c r="BE69" s="595"/>
      <c r="BF69" s="576"/>
      <c r="BG69" s="576"/>
      <c r="BH69" s="595"/>
      <c r="BI69" s="595"/>
      <c r="BJ69" s="595"/>
      <c r="BK69" s="595"/>
      <c r="BL69" s="595"/>
      <c r="BM69" s="595"/>
      <c r="BN69" s="595"/>
      <c r="BO69" s="576"/>
      <c r="BP69" s="576"/>
      <c r="BQ69" s="576"/>
      <c r="BR69" s="576"/>
      <c r="BS69" s="595"/>
      <c r="BT69" s="595"/>
      <c r="BU69" s="595"/>
      <c r="BV69" s="595"/>
      <c r="BW69" s="595"/>
      <c r="BX69" s="595"/>
      <c r="BY69" s="595"/>
      <c r="BZ69" s="576"/>
      <c r="CA69" s="595"/>
      <c r="CB69" s="576"/>
      <c r="CC69" s="576"/>
      <c r="CD69" s="595"/>
      <c r="CE69" s="595"/>
      <c r="CF69" s="595"/>
      <c r="CG69" s="595"/>
      <c r="CH69" s="595"/>
      <c r="CI69" s="595"/>
      <c r="CJ69" s="595"/>
      <c r="CK69" s="576"/>
      <c r="CL69" s="595"/>
      <c r="CM69" s="576"/>
      <c r="CN69" s="576"/>
      <c r="CO69" s="595"/>
      <c r="CP69" s="595"/>
      <c r="CQ69" s="595"/>
      <c r="CR69" s="595"/>
      <c r="CS69" s="595"/>
      <c r="CT69" s="595"/>
      <c r="CU69" s="595"/>
      <c r="CV69" s="576"/>
      <c r="CW69" s="595"/>
      <c r="CX69" s="576"/>
      <c r="CY69" s="576"/>
      <c r="CZ69" s="595"/>
      <c r="DA69" s="595"/>
      <c r="DB69" s="595"/>
      <c r="DC69" s="595"/>
      <c r="DD69" s="595"/>
      <c r="DE69" s="595"/>
      <c r="DF69" s="595"/>
      <c r="DG69" s="576"/>
      <c r="DH69" s="595"/>
      <c r="DI69" s="576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</row>
    <row r="70" spans="2:140" s="12" customFormat="1" x14ac:dyDescent="0.25">
      <c r="B70" s="594"/>
      <c r="L70" s="576"/>
      <c r="M70" s="576"/>
      <c r="N70" s="576"/>
      <c r="O70" s="576"/>
      <c r="P70" s="595"/>
      <c r="Q70" s="595"/>
      <c r="R70" s="595"/>
      <c r="S70" s="595"/>
      <c r="T70" s="595"/>
      <c r="U70" s="595"/>
      <c r="V70" s="595"/>
      <c r="W70" s="576"/>
      <c r="X70" s="576"/>
      <c r="Y70" s="576"/>
      <c r="Z70" s="576"/>
      <c r="AA70" s="595"/>
      <c r="AB70" s="595"/>
      <c r="AC70" s="595"/>
      <c r="AD70" s="595"/>
      <c r="AE70" s="595"/>
      <c r="AF70" s="595"/>
      <c r="AG70" s="595"/>
      <c r="AH70" s="576"/>
      <c r="AI70" s="595"/>
      <c r="AJ70" s="576"/>
      <c r="AK70" s="576"/>
      <c r="AL70" s="595"/>
      <c r="AM70" s="595"/>
      <c r="AN70" s="595"/>
      <c r="AO70" s="595"/>
      <c r="AP70" s="595"/>
      <c r="AQ70" s="595"/>
      <c r="AR70" s="595"/>
      <c r="AS70" s="576"/>
      <c r="AT70" s="595"/>
      <c r="AU70" s="576"/>
      <c r="AV70" s="576"/>
      <c r="AW70" s="595"/>
      <c r="AX70" s="595"/>
      <c r="AY70" s="595"/>
      <c r="AZ70" s="595"/>
      <c r="BA70" s="595"/>
      <c r="BB70" s="595"/>
      <c r="BC70" s="595"/>
      <c r="BD70" s="576"/>
      <c r="BE70" s="595"/>
      <c r="BF70" s="576"/>
      <c r="BG70" s="576"/>
      <c r="BH70" s="595"/>
      <c r="BI70" s="595"/>
      <c r="BJ70" s="595"/>
      <c r="BK70" s="595"/>
      <c r="BL70" s="595"/>
      <c r="BM70" s="595"/>
      <c r="BN70" s="595"/>
      <c r="BO70" s="576"/>
      <c r="BP70" s="576"/>
      <c r="BQ70" s="576"/>
      <c r="BR70" s="576"/>
      <c r="BS70" s="595"/>
      <c r="BT70" s="595"/>
      <c r="BU70" s="595"/>
      <c r="BV70" s="595"/>
      <c r="BW70" s="595"/>
      <c r="BX70" s="595"/>
      <c r="BY70" s="595"/>
      <c r="BZ70" s="576"/>
      <c r="CA70" s="595"/>
      <c r="CB70" s="576"/>
      <c r="CC70" s="576"/>
      <c r="CD70" s="595"/>
      <c r="CE70" s="595"/>
      <c r="CF70" s="595"/>
      <c r="CG70" s="595"/>
      <c r="CH70" s="595"/>
      <c r="CI70" s="595"/>
      <c r="CJ70" s="595"/>
      <c r="CK70" s="576"/>
      <c r="CL70" s="595"/>
      <c r="CM70" s="576"/>
      <c r="CN70" s="576"/>
      <c r="CO70" s="595"/>
      <c r="CP70" s="595"/>
      <c r="CQ70" s="595"/>
      <c r="CR70" s="595"/>
      <c r="CS70" s="595"/>
      <c r="CT70" s="595"/>
      <c r="CU70" s="595"/>
      <c r="CV70" s="576"/>
      <c r="CW70" s="595"/>
      <c r="CX70" s="576"/>
      <c r="CY70" s="576"/>
      <c r="CZ70" s="595"/>
      <c r="DA70" s="595"/>
      <c r="DB70" s="595"/>
      <c r="DC70" s="595"/>
      <c r="DD70" s="595"/>
      <c r="DE70" s="595"/>
      <c r="DF70" s="595"/>
      <c r="DG70" s="576"/>
      <c r="DH70" s="595"/>
      <c r="DI70" s="576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</row>
    <row r="71" spans="2:140" s="12" customFormat="1" x14ac:dyDescent="0.25">
      <c r="B71" s="594"/>
      <c r="L71" s="576"/>
      <c r="M71" s="576"/>
      <c r="N71" s="576"/>
      <c r="O71" s="576"/>
      <c r="P71" s="595"/>
      <c r="Q71" s="595"/>
      <c r="R71" s="595"/>
      <c r="S71" s="595"/>
      <c r="T71" s="595"/>
      <c r="U71" s="595"/>
      <c r="V71" s="595"/>
      <c r="W71" s="576"/>
      <c r="X71" s="576"/>
      <c r="Y71" s="576"/>
      <c r="Z71" s="576"/>
      <c r="AA71" s="595"/>
      <c r="AB71" s="595"/>
      <c r="AC71" s="595"/>
      <c r="AD71" s="595"/>
      <c r="AE71" s="595"/>
      <c r="AF71" s="595"/>
      <c r="AG71" s="595"/>
      <c r="AH71" s="576"/>
      <c r="AI71" s="595"/>
      <c r="AJ71" s="576"/>
      <c r="AK71" s="576"/>
      <c r="AL71" s="595"/>
      <c r="AM71" s="595"/>
      <c r="AN71" s="595"/>
      <c r="AO71" s="595"/>
      <c r="AP71" s="595"/>
      <c r="AQ71" s="595"/>
      <c r="AR71" s="595"/>
      <c r="AS71" s="576"/>
      <c r="AT71" s="595"/>
      <c r="AU71" s="576"/>
      <c r="AV71" s="576"/>
      <c r="AW71" s="595"/>
      <c r="AX71" s="595"/>
      <c r="AY71" s="595"/>
      <c r="AZ71" s="595"/>
      <c r="BA71" s="595"/>
      <c r="BB71" s="595"/>
      <c r="BC71" s="595"/>
      <c r="BD71" s="576"/>
      <c r="BE71" s="595"/>
      <c r="BF71" s="576"/>
      <c r="BG71" s="576"/>
      <c r="BH71" s="595"/>
      <c r="BI71" s="595"/>
      <c r="BJ71" s="595"/>
      <c r="BK71" s="595"/>
      <c r="BL71" s="595"/>
      <c r="BM71" s="595"/>
      <c r="BN71" s="595"/>
      <c r="BO71" s="576"/>
      <c r="BP71" s="576"/>
      <c r="BQ71" s="576"/>
      <c r="BR71" s="576"/>
      <c r="BS71" s="595"/>
      <c r="BT71" s="595"/>
      <c r="BU71" s="595"/>
      <c r="BV71" s="595"/>
      <c r="BW71" s="595"/>
      <c r="BX71" s="595"/>
      <c r="BY71" s="595"/>
      <c r="BZ71" s="576"/>
      <c r="CA71" s="595"/>
      <c r="CB71" s="576"/>
      <c r="CC71" s="576"/>
      <c r="CD71" s="595"/>
      <c r="CE71" s="595"/>
      <c r="CF71" s="595"/>
      <c r="CG71" s="595"/>
      <c r="CH71" s="595"/>
      <c r="CI71" s="595"/>
      <c r="CJ71" s="595"/>
      <c r="CK71" s="576"/>
      <c r="CL71" s="595"/>
      <c r="CM71" s="576"/>
      <c r="CN71" s="576"/>
      <c r="CO71" s="595"/>
      <c r="CP71" s="595"/>
      <c r="CQ71" s="595"/>
      <c r="CR71" s="595"/>
      <c r="CS71" s="595"/>
      <c r="CT71" s="595"/>
      <c r="CU71" s="595"/>
      <c r="CV71" s="576"/>
      <c r="CW71" s="595"/>
      <c r="CX71" s="576"/>
      <c r="CY71" s="576"/>
      <c r="CZ71" s="595"/>
      <c r="DA71" s="595"/>
      <c r="DB71" s="595"/>
      <c r="DC71" s="595"/>
      <c r="DD71" s="595"/>
      <c r="DE71" s="595"/>
      <c r="DF71" s="595"/>
      <c r="DG71" s="576"/>
      <c r="DH71" s="595"/>
      <c r="DI71" s="576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</row>
    <row r="72" spans="2:140" s="12" customFormat="1" x14ac:dyDescent="0.25">
      <c r="B72" s="594"/>
      <c r="L72" s="576"/>
      <c r="M72" s="576"/>
      <c r="N72" s="576"/>
      <c r="O72" s="576"/>
      <c r="P72" s="595"/>
      <c r="Q72" s="595"/>
      <c r="R72" s="595"/>
      <c r="S72" s="595"/>
      <c r="T72" s="595"/>
      <c r="U72" s="595"/>
      <c r="V72" s="595"/>
      <c r="W72" s="576"/>
      <c r="X72" s="576"/>
      <c r="Y72" s="576"/>
      <c r="Z72" s="576"/>
      <c r="AA72" s="595"/>
      <c r="AB72" s="595"/>
      <c r="AC72" s="595"/>
      <c r="AD72" s="595"/>
      <c r="AE72" s="595"/>
      <c r="AF72" s="595"/>
      <c r="AG72" s="595"/>
      <c r="AH72" s="576"/>
      <c r="AI72" s="595"/>
      <c r="AJ72" s="576"/>
      <c r="AK72" s="576"/>
      <c r="AL72" s="595"/>
      <c r="AM72" s="595"/>
      <c r="AN72" s="595"/>
      <c r="AO72" s="595"/>
      <c r="AP72" s="595"/>
      <c r="AQ72" s="595"/>
      <c r="AR72" s="595"/>
      <c r="AS72" s="576"/>
      <c r="AT72" s="595"/>
      <c r="AU72" s="576"/>
      <c r="AV72" s="576"/>
      <c r="AW72" s="595"/>
      <c r="AX72" s="595"/>
      <c r="AY72" s="595"/>
      <c r="AZ72" s="595"/>
      <c r="BA72" s="595"/>
      <c r="BB72" s="595"/>
      <c r="BC72" s="595"/>
      <c r="BD72" s="576"/>
      <c r="BE72" s="595"/>
      <c r="BF72" s="576"/>
      <c r="BG72" s="576"/>
      <c r="BH72" s="595"/>
      <c r="BI72" s="595"/>
      <c r="BJ72" s="595"/>
      <c r="BK72" s="595"/>
      <c r="BL72" s="595"/>
      <c r="BM72" s="595"/>
      <c r="BN72" s="595"/>
      <c r="BO72" s="576"/>
      <c r="BP72" s="576"/>
      <c r="BQ72" s="576"/>
      <c r="BR72" s="576"/>
      <c r="BS72" s="595"/>
      <c r="BT72" s="595"/>
      <c r="BU72" s="595"/>
      <c r="BV72" s="595"/>
      <c r="BW72" s="595"/>
      <c r="BX72" s="595"/>
      <c r="BY72" s="595"/>
      <c r="BZ72" s="576"/>
      <c r="CA72" s="595"/>
      <c r="CB72" s="576"/>
      <c r="CC72" s="576"/>
      <c r="CD72" s="595"/>
      <c r="CE72" s="595"/>
      <c r="CF72" s="595"/>
      <c r="CG72" s="595"/>
      <c r="CH72" s="595"/>
      <c r="CI72" s="595"/>
      <c r="CJ72" s="595"/>
      <c r="CK72" s="576"/>
      <c r="CL72" s="595"/>
      <c r="CM72" s="576"/>
      <c r="CN72" s="576"/>
      <c r="CO72" s="595"/>
      <c r="CP72" s="595"/>
      <c r="CQ72" s="595"/>
      <c r="CR72" s="595"/>
      <c r="CS72" s="595"/>
      <c r="CT72" s="595"/>
      <c r="CU72" s="595"/>
      <c r="CV72" s="576"/>
      <c r="CW72" s="595"/>
      <c r="CX72" s="576"/>
      <c r="CY72" s="576"/>
      <c r="CZ72" s="595"/>
      <c r="DA72" s="595"/>
      <c r="DB72" s="595"/>
      <c r="DC72" s="595"/>
      <c r="DD72" s="595"/>
      <c r="DE72" s="595"/>
      <c r="DF72" s="595"/>
      <c r="DG72" s="576"/>
      <c r="DH72" s="595"/>
      <c r="DI72" s="576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</row>
    <row r="73" spans="2:140" s="12" customFormat="1" x14ac:dyDescent="0.25">
      <c r="B73" s="594"/>
      <c r="L73" s="576"/>
      <c r="M73" s="576"/>
      <c r="N73" s="576"/>
      <c r="O73" s="576"/>
      <c r="P73" s="595"/>
      <c r="Q73" s="595"/>
      <c r="R73" s="595"/>
      <c r="S73" s="595"/>
      <c r="T73" s="595"/>
      <c r="U73" s="595"/>
      <c r="V73" s="595"/>
      <c r="W73" s="576"/>
      <c r="X73" s="576"/>
      <c r="Y73" s="576"/>
      <c r="Z73" s="576"/>
      <c r="AA73" s="595"/>
      <c r="AB73" s="595"/>
      <c r="AC73" s="595"/>
      <c r="AD73" s="595"/>
      <c r="AE73" s="595"/>
      <c r="AF73" s="595"/>
      <c r="AG73" s="595"/>
      <c r="AH73" s="576"/>
      <c r="AI73" s="595"/>
      <c r="AJ73" s="576"/>
      <c r="AK73" s="576"/>
      <c r="AL73" s="595"/>
      <c r="AM73" s="595"/>
      <c r="AN73" s="595"/>
      <c r="AO73" s="595"/>
      <c r="AP73" s="595"/>
      <c r="AQ73" s="595"/>
      <c r="AR73" s="595"/>
      <c r="AS73" s="576"/>
      <c r="AT73" s="595"/>
      <c r="AU73" s="576"/>
      <c r="AV73" s="576"/>
      <c r="AW73" s="595"/>
      <c r="AX73" s="595"/>
      <c r="AY73" s="595"/>
      <c r="AZ73" s="595"/>
      <c r="BA73" s="595"/>
      <c r="BB73" s="595"/>
      <c r="BC73" s="595"/>
      <c r="BD73" s="576"/>
      <c r="BE73" s="595"/>
      <c r="BF73" s="576"/>
      <c r="BG73" s="576"/>
      <c r="BH73" s="595"/>
      <c r="BI73" s="595"/>
      <c r="BJ73" s="595"/>
      <c r="BK73" s="595"/>
      <c r="BL73" s="595"/>
      <c r="BM73" s="595"/>
      <c r="BN73" s="595"/>
      <c r="BO73" s="576"/>
      <c r="BP73" s="576"/>
      <c r="BQ73" s="576"/>
      <c r="BR73" s="576"/>
      <c r="BS73" s="595"/>
      <c r="BT73" s="595"/>
      <c r="BU73" s="595"/>
      <c r="BV73" s="595"/>
      <c r="BW73" s="595"/>
      <c r="BX73" s="595"/>
      <c r="BY73" s="595"/>
      <c r="BZ73" s="576"/>
      <c r="CA73" s="595"/>
      <c r="CB73" s="576"/>
      <c r="CC73" s="576"/>
      <c r="CD73" s="595"/>
      <c r="CE73" s="595"/>
      <c r="CF73" s="595"/>
      <c r="CG73" s="595"/>
      <c r="CH73" s="595"/>
      <c r="CI73" s="595"/>
      <c r="CJ73" s="595"/>
      <c r="CK73" s="576"/>
      <c r="CL73" s="595"/>
      <c r="CM73" s="576"/>
      <c r="CN73" s="576"/>
      <c r="CO73" s="595"/>
      <c r="CP73" s="595"/>
      <c r="CQ73" s="595"/>
      <c r="CR73" s="595"/>
      <c r="CS73" s="595"/>
      <c r="CT73" s="595"/>
      <c r="CU73" s="595"/>
      <c r="CV73" s="576"/>
      <c r="CW73" s="595"/>
      <c r="CX73" s="576"/>
      <c r="CY73" s="576"/>
      <c r="CZ73" s="595"/>
      <c r="DA73" s="595"/>
      <c r="DB73" s="595"/>
      <c r="DC73" s="595"/>
      <c r="DD73" s="595"/>
      <c r="DE73" s="595"/>
      <c r="DF73" s="595"/>
      <c r="DG73" s="576"/>
      <c r="DH73" s="595"/>
      <c r="DI73" s="576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</row>
    <row r="74" spans="2:140" s="12" customFormat="1" x14ac:dyDescent="0.25">
      <c r="B74" s="594"/>
      <c r="L74" s="576"/>
      <c r="M74" s="576"/>
      <c r="N74" s="576"/>
      <c r="O74" s="576"/>
      <c r="P74" s="595"/>
      <c r="Q74" s="595"/>
      <c r="R74" s="595"/>
      <c r="S74" s="595"/>
      <c r="T74" s="595"/>
      <c r="U74" s="595"/>
      <c r="V74" s="595"/>
      <c r="W74" s="576"/>
      <c r="X74" s="576"/>
      <c r="Y74" s="576"/>
      <c r="Z74" s="576"/>
      <c r="AA74" s="595"/>
      <c r="AB74" s="595"/>
      <c r="AC74" s="595"/>
      <c r="AD74" s="595"/>
      <c r="AE74" s="595"/>
      <c r="AF74" s="595"/>
      <c r="AG74" s="595"/>
      <c r="AH74" s="576"/>
      <c r="AI74" s="595"/>
      <c r="AJ74" s="576"/>
      <c r="AK74" s="576"/>
      <c r="AL74" s="595"/>
      <c r="AM74" s="595"/>
      <c r="AN74" s="595"/>
      <c r="AO74" s="595"/>
      <c r="AP74" s="595"/>
      <c r="AQ74" s="595"/>
      <c r="AR74" s="595"/>
      <c r="AS74" s="576"/>
      <c r="AT74" s="595"/>
      <c r="AU74" s="576"/>
      <c r="AV74" s="576"/>
      <c r="AW74" s="595"/>
      <c r="AX74" s="595"/>
      <c r="AY74" s="595"/>
      <c r="AZ74" s="595"/>
      <c r="BA74" s="595"/>
      <c r="BB74" s="595"/>
      <c r="BC74" s="595"/>
      <c r="BD74" s="576"/>
      <c r="BE74" s="595"/>
      <c r="BF74" s="576"/>
      <c r="BG74" s="576"/>
      <c r="BH74" s="595"/>
      <c r="BI74" s="595"/>
      <c r="BJ74" s="595"/>
      <c r="BK74" s="595"/>
      <c r="BL74" s="595"/>
      <c r="BM74" s="595"/>
      <c r="BN74" s="595"/>
      <c r="BO74" s="576"/>
      <c r="BP74" s="576"/>
      <c r="BQ74" s="576"/>
      <c r="BR74" s="576"/>
      <c r="BS74" s="595"/>
      <c r="BT74" s="595"/>
      <c r="BU74" s="595"/>
      <c r="BV74" s="595"/>
      <c r="BW74" s="595"/>
      <c r="BX74" s="595"/>
      <c r="BY74" s="595"/>
      <c r="BZ74" s="576"/>
      <c r="CA74" s="595"/>
      <c r="CB74" s="576"/>
      <c r="CC74" s="576"/>
      <c r="CD74" s="595"/>
      <c r="CE74" s="595"/>
      <c r="CF74" s="595"/>
      <c r="CG74" s="595"/>
      <c r="CH74" s="595"/>
      <c r="CI74" s="595"/>
      <c r="CJ74" s="595"/>
      <c r="CK74" s="576"/>
      <c r="CL74" s="595"/>
      <c r="CM74" s="576"/>
      <c r="CN74" s="576"/>
      <c r="CO74" s="595"/>
      <c r="CP74" s="595"/>
      <c r="CQ74" s="595"/>
      <c r="CR74" s="595"/>
      <c r="CS74" s="595"/>
      <c r="CT74" s="595"/>
      <c r="CU74" s="595"/>
      <c r="CV74" s="576"/>
      <c r="CW74" s="595"/>
      <c r="CX74" s="576"/>
      <c r="CY74" s="576"/>
      <c r="CZ74" s="595"/>
      <c r="DA74" s="595"/>
      <c r="DB74" s="595"/>
      <c r="DC74" s="595"/>
      <c r="DD74" s="595"/>
      <c r="DE74" s="595"/>
      <c r="DF74" s="595"/>
      <c r="DG74" s="576"/>
      <c r="DH74" s="595"/>
      <c r="DI74" s="576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</row>
    <row r="75" spans="2:140" s="12" customFormat="1" x14ac:dyDescent="0.25">
      <c r="B75" s="594"/>
      <c r="L75" s="576"/>
      <c r="M75" s="576"/>
      <c r="N75" s="576"/>
      <c r="O75" s="576"/>
      <c r="P75" s="595"/>
      <c r="Q75" s="595"/>
      <c r="R75" s="595"/>
      <c r="S75" s="595"/>
      <c r="T75" s="595"/>
      <c r="U75" s="595"/>
      <c r="V75" s="595"/>
      <c r="W75" s="576"/>
      <c r="X75" s="576"/>
      <c r="Y75" s="576"/>
      <c r="Z75" s="576"/>
      <c r="AA75" s="595"/>
      <c r="AB75" s="595"/>
      <c r="AC75" s="595"/>
      <c r="AD75" s="595"/>
      <c r="AE75" s="595"/>
      <c r="AF75" s="595"/>
      <c r="AG75" s="595"/>
      <c r="AH75" s="576"/>
      <c r="AI75" s="595"/>
      <c r="AJ75" s="576"/>
      <c r="AK75" s="576"/>
      <c r="AL75" s="595"/>
      <c r="AM75" s="595"/>
      <c r="AN75" s="595"/>
      <c r="AO75" s="595"/>
      <c r="AP75" s="595"/>
      <c r="AQ75" s="595"/>
      <c r="AR75" s="595"/>
      <c r="AS75" s="576"/>
      <c r="AT75" s="595"/>
      <c r="AU75" s="576"/>
      <c r="AV75" s="576"/>
      <c r="AW75" s="595"/>
      <c r="AX75" s="595"/>
      <c r="AY75" s="595"/>
      <c r="AZ75" s="595"/>
      <c r="BA75" s="595"/>
      <c r="BB75" s="595"/>
      <c r="BC75" s="595"/>
      <c r="BD75" s="576"/>
      <c r="BE75" s="595"/>
      <c r="BF75" s="576"/>
      <c r="BG75" s="576"/>
      <c r="BH75" s="595"/>
      <c r="BI75" s="595"/>
      <c r="BJ75" s="595"/>
      <c r="BK75" s="595"/>
      <c r="BL75" s="595"/>
      <c r="BM75" s="595"/>
      <c r="BN75" s="595"/>
      <c r="BO75" s="576"/>
      <c r="BP75" s="576"/>
      <c r="BQ75" s="576"/>
      <c r="BR75" s="576"/>
      <c r="BS75" s="595"/>
      <c r="BT75" s="595"/>
      <c r="BU75" s="595"/>
      <c r="BV75" s="595"/>
      <c r="BW75" s="595"/>
      <c r="BX75" s="595"/>
      <c r="BY75" s="595"/>
      <c r="BZ75" s="576"/>
      <c r="CA75" s="595"/>
      <c r="CB75" s="576"/>
      <c r="CC75" s="576"/>
      <c r="CD75" s="595"/>
      <c r="CE75" s="595"/>
      <c r="CF75" s="595"/>
      <c r="CG75" s="595"/>
      <c r="CH75" s="595"/>
      <c r="CI75" s="595"/>
      <c r="CJ75" s="595"/>
      <c r="CK75" s="576"/>
      <c r="CL75" s="595"/>
      <c r="CM75" s="576"/>
      <c r="CN75" s="576"/>
      <c r="CO75" s="595"/>
      <c r="CP75" s="595"/>
      <c r="CQ75" s="595"/>
      <c r="CR75" s="595"/>
      <c r="CS75" s="595"/>
      <c r="CT75" s="595"/>
      <c r="CU75" s="595"/>
      <c r="CV75" s="576"/>
      <c r="CW75" s="595"/>
      <c r="CX75" s="576"/>
      <c r="CY75" s="576"/>
      <c r="CZ75" s="595"/>
      <c r="DA75" s="595"/>
      <c r="DB75" s="595"/>
      <c r="DC75" s="595"/>
      <c r="DD75" s="595"/>
      <c r="DE75" s="595"/>
      <c r="DF75" s="595"/>
      <c r="DG75" s="576"/>
      <c r="DH75" s="595"/>
      <c r="DI75" s="576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</row>
    <row r="76" spans="2:140" s="12" customFormat="1" x14ac:dyDescent="0.25">
      <c r="B76" s="594"/>
      <c r="L76" s="576"/>
      <c r="M76" s="576"/>
      <c r="N76" s="576"/>
      <c r="O76" s="576"/>
      <c r="P76" s="595"/>
      <c r="Q76" s="595"/>
      <c r="R76" s="595"/>
      <c r="S76" s="595"/>
      <c r="T76" s="595"/>
      <c r="U76" s="595"/>
      <c r="V76" s="595"/>
      <c r="W76" s="576"/>
      <c r="X76" s="576"/>
      <c r="Y76" s="576"/>
      <c r="Z76" s="576"/>
      <c r="AA76" s="595"/>
      <c r="AB76" s="595"/>
      <c r="AC76" s="595"/>
      <c r="AD76" s="595"/>
      <c r="AE76" s="595"/>
      <c r="AF76" s="595"/>
      <c r="AG76" s="595"/>
      <c r="AH76" s="576"/>
      <c r="AI76" s="595"/>
      <c r="AJ76" s="576"/>
      <c r="AK76" s="576"/>
      <c r="AL76" s="595"/>
      <c r="AM76" s="595"/>
      <c r="AN76" s="595"/>
      <c r="AO76" s="595"/>
      <c r="AP76" s="595"/>
      <c r="AQ76" s="595"/>
      <c r="AR76" s="595"/>
      <c r="AS76" s="576"/>
      <c r="AT76" s="595"/>
      <c r="AU76" s="576"/>
      <c r="AV76" s="576"/>
      <c r="AW76" s="595"/>
      <c r="AX76" s="595"/>
      <c r="AY76" s="595"/>
      <c r="AZ76" s="595"/>
      <c r="BA76" s="595"/>
      <c r="BB76" s="595"/>
      <c r="BC76" s="595"/>
      <c r="BD76" s="576"/>
      <c r="BE76" s="595"/>
      <c r="BF76" s="576"/>
      <c r="BG76" s="576"/>
      <c r="BH76" s="595"/>
      <c r="BI76" s="595"/>
      <c r="BJ76" s="595"/>
      <c r="BK76" s="595"/>
      <c r="BL76" s="595"/>
      <c r="BM76" s="595"/>
      <c r="BN76" s="595"/>
      <c r="BO76" s="576"/>
      <c r="BP76" s="576"/>
      <c r="BQ76" s="576"/>
      <c r="BR76" s="576"/>
      <c r="BS76" s="595"/>
      <c r="BT76" s="595"/>
      <c r="BU76" s="595"/>
      <c r="BV76" s="595"/>
      <c r="BW76" s="595"/>
      <c r="BX76" s="595"/>
      <c r="BY76" s="595"/>
      <c r="BZ76" s="576"/>
      <c r="CA76" s="595"/>
      <c r="CB76" s="576"/>
      <c r="CC76" s="576"/>
      <c r="CD76" s="595"/>
      <c r="CE76" s="595"/>
      <c r="CF76" s="595"/>
      <c r="CG76" s="595"/>
      <c r="CH76" s="595"/>
      <c r="CI76" s="595"/>
      <c r="CJ76" s="595"/>
      <c r="CK76" s="576"/>
      <c r="CL76" s="595"/>
      <c r="CM76" s="576"/>
      <c r="CN76" s="576"/>
      <c r="CO76" s="595"/>
      <c r="CP76" s="595"/>
      <c r="CQ76" s="595"/>
      <c r="CR76" s="595"/>
      <c r="CS76" s="595"/>
      <c r="CT76" s="595"/>
      <c r="CU76" s="595"/>
      <c r="CV76" s="576"/>
      <c r="CW76" s="595"/>
      <c r="CX76" s="576"/>
      <c r="CY76" s="576"/>
      <c r="CZ76" s="595"/>
      <c r="DA76" s="595"/>
      <c r="DB76" s="595"/>
      <c r="DC76" s="595"/>
      <c r="DD76" s="595"/>
      <c r="DE76" s="595"/>
      <c r="DF76" s="595"/>
      <c r="DG76" s="576"/>
      <c r="DH76" s="595"/>
      <c r="DI76" s="576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</row>
    <row r="77" spans="2:140" s="12" customFormat="1" x14ac:dyDescent="0.25">
      <c r="B77" s="594"/>
      <c r="L77" s="576"/>
      <c r="M77" s="576"/>
      <c r="N77" s="576"/>
      <c r="O77" s="576"/>
      <c r="P77" s="595"/>
      <c r="Q77" s="595"/>
      <c r="R77" s="595"/>
      <c r="S77" s="595"/>
      <c r="T77" s="595"/>
      <c r="U77" s="595"/>
      <c r="V77" s="595"/>
      <c r="W77" s="576"/>
      <c r="X77" s="576"/>
      <c r="Y77" s="576"/>
      <c r="Z77" s="576"/>
      <c r="AA77" s="595"/>
      <c r="AB77" s="595"/>
      <c r="AC77" s="595"/>
      <c r="AD77" s="595"/>
      <c r="AE77" s="595"/>
      <c r="AF77" s="595"/>
      <c r="AG77" s="595"/>
      <c r="AH77" s="576"/>
      <c r="AI77" s="595"/>
      <c r="AJ77" s="576"/>
      <c r="AK77" s="576"/>
      <c r="AL77" s="595"/>
      <c r="AM77" s="595"/>
      <c r="AN77" s="595"/>
      <c r="AO77" s="595"/>
      <c r="AP77" s="595"/>
      <c r="AQ77" s="595"/>
      <c r="AR77" s="595"/>
      <c r="AS77" s="576"/>
      <c r="AT77" s="595"/>
      <c r="AU77" s="576"/>
      <c r="AV77" s="576"/>
      <c r="AW77" s="595"/>
      <c r="AX77" s="595"/>
      <c r="AY77" s="595"/>
      <c r="AZ77" s="595"/>
      <c r="BA77" s="595"/>
      <c r="BB77" s="595"/>
      <c r="BC77" s="595"/>
      <c r="BD77" s="576"/>
      <c r="BE77" s="595"/>
      <c r="BF77" s="576"/>
      <c r="BG77" s="576"/>
      <c r="BH77" s="595"/>
      <c r="BI77" s="595"/>
      <c r="BJ77" s="595"/>
      <c r="BK77" s="595"/>
      <c r="BL77" s="595"/>
      <c r="BM77" s="595"/>
      <c r="BN77" s="595"/>
      <c r="BO77" s="576"/>
      <c r="BP77" s="576"/>
      <c r="BQ77" s="576"/>
      <c r="BR77" s="576"/>
      <c r="BS77" s="595"/>
      <c r="BT77" s="595"/>
      <c r="BU77" s="595"/>
      <c r="BV77" s="595"/>
      <c r="BW77" s="595"/>
      <c r="BX77" s="595"/>
      <c r="BY77" s="595"/>
      <c r="BZ77" s="576"/>
      <c r="CA77" s="595"/>
      <c r="CB77" s="576"/>
      <c r="CC77" s="576"/>
      <c r="CD77" s="595"/>
      <c r="CE77" s="595"/>
      <c r="CF77" s="595"/>
      <c r="CG77" s="595"/>
      <c r="CH77" s="595"/>
      <c r="CI77" s="595"/>
      <c r="CJ77" s="595"/>
      <c r="CK77" s="576"/>
      <c r="CL77" s="595"/>
      <c r="CM77" s="576"/>
      <c r="CN77" s="576"/>
      <c r="CO77" s="595"/>
      <c r="CP77" s="595"/>
      <c r="CQ77" s="595"/>
      <c r="CR77" s="595"/>
      <c r="CS77" s="595"/>
      <c r="CT77" s="595"/>
      <c r="CU77" s="595"/>
      <c r="CV77" s="576"/>
      <c r="CW77" s="595"/>
      <c r="CX77" s="576"/>
      <c r="CY77" s="576"/>
      <c r="CZ77" s="595"/>
      <c r="DA77" s="595"/>
      <c r="DB77" s="595"/>
      <c r="DC77" s="595"/>
      <c r="DD77" s="595"/>
      <c r="DE77" s="595"/>
      <c r="DF77" s="595"/>
      <c r="DG77" s="576"/>
      <c r="DH77" s="595"/>
      <c r="DI77" s="576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</row>
    <row r="78" spans="2:140" s="12" customFormat="1" x14ac:dyDescent="0.25">
      <c r="B78" s="594"/>
      <c r="L78" s="576"/>
      <c r="M78" s="576"/>
      <c r="N78" s="576"/>
      <c r="O78" s="576"/>
      <c r="P78" s="595"/>
      <c r="Q78" s="595"/>
      <c r="R78" s="595"/>
      <c r="S78" s="595"/>
      <c r="T78" s="595"/>
      <c r="U78" s="595"/>
      <c r="V78" s="595"/>
      <c r="W78" s="576"/>
      <c r="X78" s="576"/>
      <c r="Y78" s="576"/>
      <c r="Z78" s="576"/>
      <c r="AA78" s="595"/>
      <c r="AB78" s="595"/>
      <c r="AC78" s="595"/>
      <c r="AD78" s="595"/>
      <c r="AE78" s="595"/>
      <c r="AF78" s="595"/>
      <c r="AG78" s="595"/>
      <c r="AH78" s="576"/>
      <c r="AI78" s="595"/>
      <c r="AJ78" s="576"/>
      <c r="AK78" s="576"/>
      <c r="AL78" s="595"/>
      <c r="AM78" s="595"/>
      <c r="AN78" s="595"/>
      <c r="AO78" s="595"/>
      <c r="AP78" s="595"/>
      <c r="AQ78" s="595"/>
      <c r="AR78" s="595"/>
      <c r="AS78" s="576"/>
      <c r="AT78" s="595"/>
      <c r="AU78" s="576"/>
      <c r="AV78" s="576"/>
      <c r="AW78" s="595"/>
      <c r="AX78" s="595"/>
      <c r="AY78" s="595"/>
      <c r="AZ78" s="595"/>
      <c r="BA78" s="595"/>
      <c r="BB78" s="595"/>
      <c r="BC78" s="595"/>
      <c r="BD78" s="576"/>
      <c r="BE78" s="595"/>
      <c r="BF78" s="576"/>
      <c r="BG78" s="576"/>
      <c r="BH78" s="595"/>
      <c r="BI78" s="595"/>
      <c r="BJ78" s="595"/>
      <c r="BK78" s="595"/>
      <c r="BL78" s="595"/>
      <c r="BM78" s="595"/>
      <c r="BN78" s="595"/>
      <c r="BO78" s="576"/>
      <c r="BP78" s="576"/>
      <c r="BQ78" s="576"/>
      <c r="BR78" s="576"/>
      <c r="BS78" s="595"/>
      <c r="BT78" s="595"/>
      <c r="BU78" s="595"/>
      <c r="BV78" s="595"/>
      <c r="BW78" s="595"/>
      <c r="BX78" s="595"/>
      <c r="BY78" s="595"/>
      <c r="BZ78" s="576"/>
      <c r="CA78" s="595"/>
      <c r="CB78" s="576"/>
      <c r="CC78" s="576"/>
      <c r="CD78" s="595"/>
      <c r="CE78" s="595"/>
      <c r="CF78" s="595"/>
      <c r="CG78" s="595"/>
      <c r="CH78" s="595"/>
      <c r="CI78" s="595"/>
      <c r="CJ78" s="595"/>
      <c r="CK78" s="576"/>
      <c r="CL78" s="595"/>
      <c r="CM78" s="576"/>
      <c r="CN78" s="576"/>
      <c r="CO78" s="595"/>
      <c r="CP78" s="595"/>
      <c r="CQ78" s="595"/>
      <c r="CR78" s="595"/>
      <c r="CS78" s="595"/>
      <c r="CT78" s="595"/>
      <c r="CU78" s="595"/>
      <c r="CV78" s="576"/>
      <c r="CW78" s="595"/>
      <c r="CX78" s="576"/>
      <c r="CY78" s="576"/>
      <c r="CZ78" s="595"/>
      <c r="DA78" s="595"/>
      <c r="DB78" s="595"/>
      <c r="DC78" s="595"/>
      <c r="DD78" s="595"/>
      <c r="DE78" s="595"/>
      <c r="DF78" s="595"/>
      <c r="DG78" s="576"/>
      <c r="DH78" s="595"/>
      <c r="DI78" s="576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</row>
    <row r="79" spans="2:140" s="12" customFormat="1" x14ac:dyDescent="0.25">
      <c r="B79" s="594"/>
      <c r="L79" s="576"/>
      <c r="M79" s="576"/>
      <c r="N79" s="576"/>
      <c r="O79" s="576"/>
      <c r="P79" s="595"/>
      <c r="Q79" s="595"/>
      <c r="R79" s="595"/>
      <c r="S79" s="595"/>
      <c r="T79" s="595"/>
      <c r="U79" s="595"/>
      <c r="V79" s="595"/>
      <c r="W79" s="576"/>
      <c r="X79" s="576"/>
      <c r="Y79" s="576"/>
      <c r="Z79" s="576"/>
      <c r="AA79" s="595"/>
      <c r="AB79" s="595"/>
      <c r="AC79" s="595"/>
      <c r="AD79" s="595"/>
      <c r="AE79" s="595"/>
      <c r="AF79" s="595"/>
      <c r="AG79" s="595"/>
      <c r="AH79" s="576"/>
      <c r="AI79" s="595"/>
      <c r="AJ79" s="576"/>
      <c r="AK79" s="576"/>
      <c r="AL79" s="595"/>
      <c r="AM79" s="595"/>
      <c r="AN79" s="595"/>
      <c r="AO79" s="595"/>
      <c r="AP79" s="595"/>
      <c r="AQ79" s="595"/>
      <c r="AR79" s="595"/>
      <c r="AS79" s="576"/>
      <c r="AT79" s="595"/>
      <c r="AU79" s="576"/>
      <c r="AV79" s="576"/>
      <c r="AW79" s="595"/>
      <c r="AX79" s="595"/>
      <c r="AY79" s="595"/>
      <c r="AZ79" s="595"/>
      <c r="BA79" s="595"/>
      <c r="BB79" s="595"/>
      <c r="BC79" s="595"/>
      <c r="BD79" s="576"/>
      <c r="BE79" s="595"/>
      <c r="BF79" s="576"/>
      <c r="BG79" s="576"/>
      <c r="BH79" s="595"/>
      <c r="BI79" s="595"/>
      <c r="BJ79" s="595"/>
      <c r="BK79" s="595"/>
      <c r="BL79" s="595"/>
      <c r="BM79" s="595"/>
      <c r="BN79" s="595"/>
      <c r="BO79" s="576"/>
      <c r="BP79" s="576"/>
      <c r="BQ79" s="576"/>
      <c r="BR79" s="576"/>
      <c r="BS79" s="595"/>
      <c r="BT79" s="595"/>
      <c r="BU79" s="595"/>
      <c r="BV79" s="595"/>
      <c r="BW79" s="595"/>
      <c r="BX79" s="595"/>
      <c r="BY79" s="595"/>
      <c r="BZ79" s="576"/>
      <c r="CA79" s="595"/>
      <c r="CB79" s="576"/>
      <c r="CC79" s="576"/>
      <c r="CD79" s="595"/>
      <c r="CE79" s="595"/>
      <c r="CF79" s="595"/>
      <c r="CG79" s="595"/>
      <c r="CH79" s="595"/>
      <c r="CI79" s="595"/>
      <c r="CJ79" s="595"/>
      <c r="CK79" s="576"/>
      <c r="CL79" s="595"/>
      <c r="CM79" s="576"/>
      <c r="CN79" s="576"/>
      <c r="CO79" s="595"/>
      <c r="CP79" s="595"/>
      <c r="CQ79" s="595"/>
      <c r="CR79" s="595"/>
      <c r="CS79" s="595"/>
      <c r="CT79" s="595"/>
      <c r="CU79" s="595"/>
      <c r="CV79" s="576"/>
      <c r="CW79" s="595"/>
      <c r="CX79" s="576"/>
      <c r="CY79" s="576"/>
      <c r="CZ79" s="595"/>
      <c r="DA79" s="595"/>
      <c r="DB79" s="595"/>
      <c r="DC79" s="595"/>
      <c r="DD79" s="595"/>
      <c r="DE79" s="595"/>
      <c r="DF79" s="595"/>
      <c r="DG79" s="576"/>
      <c r="DH79" s="595"/>
      <c r="DI79" s="576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</row>
    <row r="80" spans="2:140" s="12" customFormat="1" x14ac:dyDescent="0.25">
      <c r="B80" s="594"/>
      <c r="L80" s="576"/>
      <c r="M80" s="576"/>
      <c r="N80" s="576"/>
      <c r="O80" s="576"/>
      <c r="P80" s="595"/>
      <c r="Q80" s="595"/>
      <c r="R80" s="595"/>
      <c r="S80" s="595"/>
      <c r="T80" s="595"/>
      <c r="U80" s="595"/>
      <c r="V80" s="595"/>
      <c r="W80" s="576"/>
      <c r="X80" s="576"/>
      <c r="Y80" s="576"/>
      <c r="Z80" s="576"/>
      <c r="AA80" s="595"/>
      <c r="AB80" s="595"/>
      <c r="AC80" s="595"/>
      <c r="AD80" s="595"/>
      <c r="AE80" s="595"/>
      <c r="AF80" s="595"/>
      <c r="AG80" s="595"/>
      <c r="AH80" s="576"/>
      <c r="AI80" s="595"/>
      <c r="AJ80" s="576"/>
      <c r="AK80" s="576"/>
      <c r="AL80" s="595"/>
      <c r="AM80" s="595"/>
      <c r="AN80" s="595"/>
      <c r="AO80" s="595"/>
      <c r="AP80" s="595"/>
      <c r="AQ80" s="595"/>
      <c r="AR80" s="595"/>
      <c r="AS80" s="576"/>
      <c r="AT80" s="595"/>
      <c r="AU80" s="576"/>
      <c r="AV80" s="576"/>
      <c r="AW80" s="595"/>
      <c r="AX80" s="595"/>
      <c r="AY80" s="595"/>
      <c r="AZ80" s="595"/>
      <c r="BA80" s="595"/>
      <c r="BB80" s="595"/>
      <c r="BC80" s="595"/>
      <c r="BD80" s="576"/>
      <c r="BE80" s="595"/>
      <c r="BF80" s="576"/>
      <c r="BG80" s="576"/>
      <c r="BH80" s="595"/>
      <c r="BI80" s="595"/>
      <c r="BJ80" s="595"/>
      <c r="BK80" s="595"/>
      <c r="BL80" s="595"/>
      <c r="BM80" s="595"/>
      <c r="BN80" s="595"/>
      <c r="BO80" s="576"/>
      <c r="BP80" s="576"/>
      <c r="BQ80" s="576"/>
      <c r="BR80" s="576"/>
      <c r="BS80" s="595"/>
      <c r="BT80" s="595"/>
      <c r="BU80" s="595"/>
      <c r="BV80" s="595"/>
      <c r="BW80" s="595"/>
      <c r="BX80" s="595"/>
      <c r="BY80" s="595"/>
      <c r="BZ80" s="576"/>
      <c r="CA80" s="595"/>
      <c r="CB80" s="576"/>
      <c r="CC80" s="576"/>
      <c r="CD80" s="595"/>
      <c r="CE80" s="595"/>
      <c r="CF80" s="595"/>
      <c r="CG80" s="595"/>
      <c r="CH80" s="595"/>
      <c r="CI80" s="595"/>
      <c r="CJ80" s="595"/>
      <c r="CK80" s="576"/>
      <c r="CL80" s="595"/>
      <c r="CM80" s="576"/>
      <c r="CN80" s="576"/>
      <c r="CO80" s="595"/>
      <c r="CP80" s="595"/>
      <c r="CQ80" s="595"/>
      <c r="CR80" s="595"/>
      <c r="CS80" s="595"/>
      <c r="CT80" s="595"/>
      <c r="CU80" s="595"/>
      <c r="CV80" s="576"/>
      <c r="CW80" s="595"/>
      <c r="CX80" s="576"/>
      <c r="CY80" s="576"/>
      <c r="CZ80" s="595"/>
      <c r="DA80" s="595"/>
      <c r="DB80" s="595"/>
      <c r="DC80" s="595"/>
      <c r="DD80" s="595"/>
      <c r="DE80" s="595"/>
      <c r="DF80" s="595"/>
      <c r="DG80" s="576"/>
      <c r="DH80" s="595"/>
      <c r="DI80" s="576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</row>
  </sheetData>
  <sheetProtection algorithmName="SHA-512" hashValue="Fb4xRLuXGCC7jGfP0DnxMBGFcUzRPt1F+egQ1uR5bT+Jm1lEWBslzMSVAs042/L9Jhq0AO4XiueZI/WZQVVhPQ==" saltValue="4eFFoGOR6WX0YKXJxvgfAw==" spinCount="100000" sheet="1" objects="1" scenarios="1"/>
  <mergeCells count="644">
    <mergeCell ref="DA18:DA20"/>
    <mergeCell ref="DB18:DB20"/>
    <mergeCell ref="DC16:DC17"/>
    <mergeCell ref="DB16:DB17"/>
    <mergeCell ref="DD16:DD17"/>
    <mergeCell ref="DE22:DE23"/>
    <mergeCell ref="CR18:CR20"/>
    <mergeCell ref="CN18:CN20"/>
    <mergeCell ref="CO18:CO20"/>
    <mergeCell ref="CP18:CP20"/>
    <mergeCell ref="CQ18:CQ20"/>
    <mergeCell ref="CQ16:CQ17"/>
    <mergeCell ref="CR16:CR17"/>
    <mergeCell ref="CU18:CU20"/>
    <mergeCell ref="CS18:CS20"/>
    <mergeCell ref="CT18:CT20"/>
    <mergeCell ref="CY22:CY23"/>
    <mergeCell ref="CY21:DH21"/>
    <mergeCell ref="DC22:DC23"/>
    <mergeCell ref="DD22:DD23"/>
    <mergeCell ref="DB22:DB23"/>
    <mergeCell ref="DF22:DF23"/>
    <mergeCell ref="CZ16:CZ17"/>
    <mergeCell ref="CZ18:CZ20"/>
    <mergeCell ref="DF18:DF20"/>
    <mergeCell ref="DF16:DF17"/>
    <mergeCell ref="DD18:DD20"/>
    <mergeCell ref="CN29:CW29"/>
    <mergeCell ref="CN21:CW21"/>
    <mergeCell ref="CN22:CN23"/>
    <mergeCell ref="CO22:CO23"/>
    <mergeCell ref="CP22:CP23"/>
    <mergeCell ref="CQ22:CQ23"/>
    <mergeCell ref="CN25:CN26"/>
    <mergeCell ref="CO25:CO26"/>
    <mergeCell ref="CQ25:CQ26"/>
    <mergeCell ref="CU22:CU23"/>
    <mergeCell ref="CT25:CT26"/>
    <mergeCell ref="CU25:CU26"/>
    <mergeCell ref="CR25:CR26"/>
    <mergeCell ref="CR22:CR23"/>
    <mergeCell ref="CT22:CT23"/>
    <mergeCell ref="CS22:CS23"/>
    <mergeCell ref="DA22:DA23"/>
    <mergeCell ref="CZ22:CZ23"/>
    <mergeCell ref="CY16:CY17"/>
    <mergeCell ref="DE18:DE20"/>
    <mergeCell ref="DC18:DC20"/>
    <mergeCell ref="CY18:CY20"/>
    <mergeCell ref="DE16:DE17"/>
    <mergeCell ref="CH16:CH17"/>
    <mergeCell ref="CI16:CI17"/>
    <mergeCell ref="CE16:CE17"/>
    <mergeCell ref="CR12:CR13"/>
    <mergeCell ref="CU12:CU13"/>
    <mergeCell ref="CT12:CT13"/>
    <mergeCell ref="CT16:CT17"/>
    <mergeCell ref="CU16:CU17"/>
    <mergeCell ref="CO16:CO17"/>
    <mergeCell ref="CS12:CS13"/>
    <mergeCell ref="CJ16:CJ17"/>
    <mergeCell ref="CP16:CP17"/>
    <mergeCell ref="CJ12:CJ13"/>
    <mergeCell ref="CQ12:CQ13"/>
    <mergeCell ref="CN12:CN13"/>
    <mergeCell ref="CO12:CO13"/>
    <mergeCell ref="CP12:CP13"/>
    <mergeCell ref="CN16:CN17"/>
    <mergeCell ref="CS16:CS17"/>
    <mergeCell ref="DC12:DC13"/>
    <mergeCell ref="DA16:DA17"/>
    <mergeCell ref="CI12:CI13"/>
    <mergeCell ref="CF25:CF26"/>
    <mergeCell ref="CI22:CI23"/>
    <mergeCell ref="CG22:CG23"/>
    <mergeCell ref="CH22:CH23"/>
    <mergeCell ref="CG18:CG20"/>
    <mergeCell ref="CJ22:CJ23"/>
    <mergeCell ref="CG25:CG26"/>
    <mergeCell ref="CC21:CL21"/>
    <mergeCell ref="CC22:CC23"/>
    <mergeCell ref="CE25:CE26"/>
    <mergeCell ref="CJ25:CJ26"/>
    <mergeCell ref="CC25:CC26"/>
    <mergeCell ref="CH25:CH26"/>
    <mergeCell ref="CI25:CI26"/>
    <mergeCell ref="CD25:CD26"/>
    <mergeCell ref="CJ18:CJ20"/>
    <mergeCell ref="CE22:CE23"/>
    <mergeCell ref="CH18:CH20"/>
    <mergeCell ref="CI18:CI20"/>
    <mergeCell ref="BY25:BY26"/>
    <mergeCell ref="BY18:BY20"/>
    <mergeCell ref="BX25:BX26"/>
    <mergeCell ref="BY22:BY23"/>
    <mergeCell ref="BY16:BY17"/>
    <mergeCell ref="BX16:BX17"/>
    <mergeCell ref="BR21:CA21"/>
    <mergeCell ref="BR22:BR23"/>
    <mergeCell ref="BS22:BS23"/>
    <mergeCell ref="BR16:BR17"/>
    <mergeCell ref="BS16:BS17"/>
    <mergeCell ref="BU16:BU17"/>
    <mergeCell ref="BR18:BR20"/>
    <mergeCell ref="BS18:BS20"/>
    <mergeCell ref="BT18:BT20"/>
    <mergeCell ref="BU18:BU20"/>
    <mergeCell ref="BT16:BT17"/>
    <mergeCell ref="BX18:BX20"/>
    <mergeCell ref="BU25:BU26"/>
    <mergeCell ref="BW22:BW23"/>
    <mergeCell ref="BU22:BU23"/>
    <mergeCell ref="BX22:BX23"/>
    <mergeCell ref="BV22:BV23"/>
    <mergeCell ref="BG16:BG17"/>
    <mergeCell ref="BK18:BK20"/>
    <mergeCell ref="BI22:BI23"/>
    <mergeCell ref="CG16:CG17"/>
    <mergeCell ref="BC16:BC17"/>
    <mergeCell ref="BT22:BT23"/>
    <mergeCell ref="CD16:CD17"/>
    <mergeCell ref="BV18:BV20"/>
    <mergeCell ref="BW16:BW17"/>
    <mergeCell ref="BV16:BV17"/>
    <mergeCell ref="BW18:BW20"/>
    <mergeCell ref="BM18:BM20"/>
    <mergeCell ref="BL16:BL17"/>
    <mergeCell ref="BJ22:BJ23"/>
    <mergeCell ref="BI16:BI17"/>
    <mergeCell ref="BJ16:BJ17"/>
    <mergeCell ref="CD18:CD20"/>
    <mergeCell ref="CC16:CC17"/>
    <mergeCell ref="CE18:CE20"/>
    <mergeCell ref="CC18:CC20"/>
    <mergeCell ref="CD22:CD23"/>
    <mergeCell ref="CF22:CF23"/>
    <mergeCell ref="CF18:CF20"/>
    <mergeCell ref="CF16:CF17"/>
    <mergeCell ref="BN25:BN26"/>
    <mergeCell ref="BL22:BL23"/>
    <mergeCell ref="BG22:BG23"/>
    <mergeCell ref="BH22:BH23"/>
    <mergeCell ref="BJ18:BJ20"/>
    <mergeCell ref="BK22:BK23"/>
    <mergeCell ref="BM22:BM23"/>
    <mergeCell ref="BN18:BN20"/>
    <mergeCell ref="BL18:BL20"/>
    <mergeCell ref="BN22:BN23"/>
    <mergeCell ref="BH25:BH26"/>
    <mergeCell ref="BI25:BI26"/>
    <mergeCell ref="BH18:BH20"/>
    <mergeCell ref="BJ25:BJ26"/>
    <mergeCell ref="BM25:BM26"/>
    <mergeCell ref="BG21:BP21"/>
    <mergeCell ref="BG18:BG20"/>
    <mergeCell ref="BL25:BL26"/>
    <mergeCell ref="BB22:BB23"/>
    <mergeCell ref="AX22:AX23"/>
    <mergeCell ref="AZ22:AZ23"/>
    <mergeCell ref="AZ18:AZ20"/>
    <mergeCell ref="AV21:BE21"/>
    <mergeCell ref="AX18:AX20"/>
    <mergeCell ref="BA18:BA20"/>
    <mergeCell ref="BC25:BC26"/>
    <mergeCell ref="BB25:BB26"/>
    <mergeCell ref="AW18:AW20"/>
    <mergeCell ref="AY18:AY20"/>
    <mergeCell ref="BC22:BC23"/>
    <mergeCell ref="AY22:AY23"/>
    <mergeCell ref="BC18:BC20"/>
    <mergeCell ref="BB18:BB20"/>
    <mergeCell ref="AW22:AW23"/>
    <mergeCell ref="BA22:BA23"/>
    <mergeCell ref="AV22:AV23"/>
    <mergeCell ref="AZ25:AZ26"/>
    <mergeCell ref="BA25:BA26"/>
    <mergeCell ref="AK21:AT21"/>
    <mergeCell ref="AR22:AR23"/>
    <mergeCell ref="AV29:BE29"/>
    <mergeCell ref="AY25:AY26"/>
    <mergeCell ref="AV25:AV26"/>
    <mergeCell ref="AW25:AW26"/>
    <mergeCell ref="AX25:AX26"/>
    <mergeCell ref="AH4:AH5"/>
    <mergeCell ref="AG4:AG5"/>
    <mergeCell ref="AP10:AP11"/>
    <mergeCell ref="AM12:AM13"/>
    <mergeCell ref="AK12:AK13"/>
    <mergeCell ref="AZ12:AZ13"/>
    <mergeCell ref="AV18:AV20"/>
    <mergeCell ref="AR18:AR20"/>
    <mergeCell ref="AP18:AP20"/>
    <mergeCell ref="AO18:AO20"/>
    <mergeCell ref="AQ16:AQ17"/>
    <mergeCell ref="AR16:AR17"/>
    <mergeCell ref="AW16:AW17"/>
    <mergeCell ref="AY12:AY13"/>
    <mergeCell ref="AV16:AV17"/>
    <mergeCell ref="AY16:AY17"/>
    <mergeCell ref="AN22:AN23"/>
    <mergeCell ref="A1:M1"/>
    <mergeCell ref="B4:B5"/>
    <mergeCell ref="C4:C5"/>
    <mergeCell ref="P3:X3"/>
    <mergeCell ref="V4:V5"/>
    <mergeCell ref="Q4:U4"/>
    <mergeCell ref="A2:M2"/>
    <mergeCell ref="E4:I4"/>
    <mergeCell ref="W4:W5"/>
    <mergeCell ref="M4:M5"/>
    <mergeCell ref="X4:X5"/>
    <mergeCell ref="L4:L5"/>
    <mergeCell ref="P2:X2"/>
    <mergeCell ref="A3:M3"/>
    <mergeCell ref="P4:P5"/>
    <mergeCell ref="D4:D5"/>
    <mergeCell ref="J4:J5"/>
    <mergeCell ref="K4:K5"/>
    <mergeCell ref="BU10:BU11"/>
    <mergeCell ref="A4:A5"/>
    <mergeCell ref="AL4:AL5"/>
    <mergeCell ref="AM4:AQ4"/>
    <mergeCell ref="BR4:BR5"/>
    <mergeCell ref="BH4:BH5"/>
    <mergeCell ref="AB12:AB13"/>
    <mergeCell ref="AD10:AD11"/>
    <mergeCell ref="AL16:AL17"/>
    <mergeCell ref="AL12:AL13"/>
    <mergeCell ref="AI4:AI5"/>
    <mergeCell ref="AG16:AG17"/>
    <mergeCell ref="AE16:AE17"/>
    <mergeCell ref="Z9:AI9"/>
    <mergeCell ref="Z10:Z11"/>
    <mergeCell ref="AC10:AC11"/>
    <mergeCell ref="A12:A13"/>
    <mergeCell ref="J12:J13"/>
    <mergeCell ref="V12:V13"/>
    <mergeCell ref="AF16:AF17"/>
    <mergeCell ref="BN16:BN17"/>
    <mergeCell ref="BK12:BK13"/>
    <mergeCell ref="BM12:BM13"/>
    <mergeCell ref="BG12:BG13"/>
    <mergeCell ref="AB10:AB11"/>
    <mergeCell ref="AG12:AG13"/>
    <mergeCell ref="AE10:AE11"/>
    <mergeCell ref="AD12:AD13"/>
    <mergeCell ref="AG10:AG11"/>
    <mergeCell ref="O4:O5"/>
    <mergeCell ref="Z4:Z5"/>
    <mergeCell ref="DE12:DE13"/>
    <mergeCell ref="DF12:DF13"/>
    <mergeCell ref="BX12:BX13"/>
    <mergeCell ref="BW12:BW13"/>
    <mergeCell ref="BY12:BY13"/>
    <mergeCell ref="CG12:CG13"/>
    <mergeCell ref="CH12:CH13"/>
    <mergeCell ref="CC12:CC13"/>
    <mergeCell ref="CD12:CD13"/>
    <mergeCell ref="CE12:CE13"/>
    <mergeCell ref="CF12:CF13"/>
    <mergeCell ref="BZ6:CA6"/>
    <mergeCell ref="CC10:CC11"/>
    <mergeCell ref="BR9:CA9"/>
    <mergeCell ref="BY10:BY11"/>
    <mergeCell ref="BR7:CA7"/>
    <mergeCell ref="BZ4:BZ5"/>
    <mergeCell ref="CK6:CL6"/>
    <mergeCell ref="CW4:CW5"/>
    <mergeCell ref="CN7:CW7"/>
    <mergeCell ref="CC7:CL7"/>
    <mergeCell ref="CI10:CI11"/>
    <mergeCell ref="CY12:CY13"/>
    <mergeCell ref="DD12:DD13"/>
    <mergeCell ref="CZ12:CZ13"/>
    <mergeCell ref="DA12:DA13"/>
    <mergeCell ref="DB12:DB13"/>
    <mergeCell ref="EJ2:EJ3"/>
    <mergeCell ref="CY9:DH9"/>
    <mergeCell ref="CY10:CY11"/>
    <mergeCell ref="CZ10:CZ11"/>
    <mergeCell ref="DA10:DA11"/>
    <mergeCell ref="DG6:DH6"/>
    <mergeCell ref="CY7:DH7"/>
    <mergeCell ref="DC10:DC11"/>
    <mergeCell ref="DD10:DD11"/>
    <mergeCell ref="DE10:DE11"/>
    <mergeCell ref="CY4:CY5"/>
    <mergeCell ref="EE2:EI2"/>
    <mergeCell ref="DW2:EA2"/>
    <mergeCell ref="ED2:ED3"/>
    <mergeCell ref="EB2:EB3"/>
    <mergeCell ref="DV2:DV3"/>
    <mergeCell ref="DG4:DG5"/>
    <mergeCell ref="CZ3:DH3"/>
    <mergeCell ref="CZ2:DH2"/>
    <mergeCell ref="DF4:DF5"/>
    <mergeCell ref="DH4:DH5"/>
    <mergeCell ref="CZ4:CZ5"/>
    <mergeCell ref="DA4:DE4"/>
    <mergeCell ref="DF10:DF11"/>
    <mergeCell ref="BS3:CA3"/>
    <mergeCell ref="CO3:CW3"/>
    <mergeCell ref="BS2:CA2"/>
    <mergeCell ref="BT4:BX4"/>
    <mergeCell ref="BO6:BP6"/>
    <mergeCell ref="BH3:BP3"/>
    <mergeCell ref="CC4:CC5"/>
    <mergeCell ref="CD2:CL2"/>
    <mergeCell ref="CV6:CW6"/>
    <mergeCell ref="CU4:CU5"/>
    <mergeCell ref="CP4:CT4"/>
    <mergeCell ref="CJ4:CJ5"/>
    <mergeCell ref="CO4:CO5"/>
    <mergeCell ref="CD3:CL3"/>
    <mergeCell ref="CK4:CK5"/>
    <mergeCell ref="BH2:BP2"/>
    <mergeCell ref="CL4:CL5"/>
    <mergeCell ref="CE4:CI4"/>
    <mergeCell ref="CV4:CV5"/>
    <mergeCell ref="CO2:CW2"/>
    <mergeCell ref="CD4:CD5"/>
    <mergeCell ref="BY4:BY5"/>
    <mergeCell ref="CN4:CN5"/>
    <mergeCell ref="BS4:BS5"/>
    <mergeCell ref="CA4:CA5"/>
    <mergeCell ref="CC9:CL9"/>
    <mergeCell ref="CT10:CT11"/>
    <mergeCell ref="CS10:CS11"/>
    <mergeCell ref="CN9:CW9"/>
    <mergeCell ref="CN10:CN11"/>
    <mergeCell ref="CO10:CO11"/>
    <mergeCell ref="CP10:CP11"/>
    <mergeCell ref="AA2:AI2"/>
    <mergeCell ref="AA4:AA5"/>
    <mergeCell ref="AA3:AI3"/>
    <mergeCell ref="AW3:BE3"/>
    <mergeCell ref="BE4:BE5"/>
    <mergeCell ref="BD4:BD5"/>
    <mergeCell ref="AW4:AW5"/>
    <mergeCell ref="AV4:AV5"/>
    <mergeCell ref="AK4:AK5"/>
    <mergeCell ref="AS4:AS5"/>
    <mergeCell ref="AT4:AT5"/>
    <mergeCell ref="AB4:AF4"/>
    <mergeCell ref="AW2:BE2"/>
    <mergeCell ref="AL2:AT2"/>
    <mergeCell ref="AR4:AR5"/>
    <mergeCell ref="BC4:BC5"/>
    <mergeCell ref="AL3:AT3"/>
    <mergeCell ref="BP4:BP5"/>
    <mergeCell ref="AV10:AV11"/>
    <mergeCell ref="AX10:AX11"/>
    <mergeCell ref="BC10:BC11"/>
    <mergeCell ref="AN10:AN11"/>
    <mergeCell ref="AY10:AY11"/>
    <mergeCell ref="BO4:BO5"/>
    <mergeCell ref="AS6:AT6"/>
    <mergeCell ref="AZ10:AZ11"/>
    <mergeCell ref="BI10:BI11"/>
    <mergeCell ref="BG4:BG5"/>
    <mergeCell ref="BI4:BM4"/>
    <mergeCell ref="BN4:BN5"/>
    <mergeCell ref="O12:O13"/>
    <mergeCell ref="F18:F20"/>
    <mergeCell ref="B18:B20"/>
    <mergeCell ref="C18:C20"/>
    <mergeCell ref="BG7:BP7"/>
    <mergeCell ref="AO10:AO11"/>
    <mergeCell ref="AR10:AR11"/>
    <mergeCell ref="AV9:BE9"/>
    <mergeCell ref="BG10:BG11"/>
    <mergeCell ref="BK10:BK11"/>
    <mergeCell ref="AK7:AT7"/>
    <mergeCell ref="AK9:AT9"/>
    <mergeCell ref="AL10:AL11"/>
    <mergeCell ref="AP12:AP13"/>
    <mergeCell ref="AR12:AR13"/>
    <mergeCell ref="AO12:AO13"/>
    <mergeCell ref="AM10:AM11"/>
    <mergeCell ref="BJ12:BJ13"/>
    <mergeCell ref="BI18:BI20"/>
    <mergeCell ref="BK16:BK17"/>
    <mergeCell ref="BN12:BN13"/>
    <mergeCell ref="BL12:BL13"/>
    <mergeCell ref="BH16:BH17"/>
    <mergeCell ref="BM16:BM17"/>
    <mergeCell ref="A18:A20"/>
    <mergeCell ref="D10:D11"/>
    <mergeCell ref="B12:B13"/>
    <mergeCell ref="D12:D13"/>
    <mergeCell ref="C16:C17"/>
    <mergeCell ref="D16:D17"/>
    <mergeCell ref="AC16:AC17"/>
    <mergeCell ref="AA16:AA17"/>
    <mergeCell ref="AD16:AD17"/>
    <mergeCell ref="F16:F17"/>
    <mergeCell ref="S12:S13"/>
    <mergeCell ref="O16:O17"/>
    <mergeCell ref="J16:J17"/>
    <mergeCell ref="S10:S11"/>
    <mergeCell ref="P16:P17"/>
    <mergeCell ref="Z18:Z20"/>
    <mergeCell ref="F12:F13"/>
    <mergeCell ref="G12:G13"/>
    <mergeCell ref="E12:E13"/>
    <mergeCell ref="G16:G17"/>
    <mergeCell ref="H12:H13"/>
    <mergeCell ref="B10:B11"/>
    <mergeCell ref="H16:H17"/>
    <mergeCell ref="I16:I17"/>
    <mergeCell ref="AN12:AN13"/>
    <mergeCell ref="AK16:AK17"/>
    <mergeCell ref="Z12:Z13"/>
    <mergeCell ref="AA12:AA13"/>
    <mergeCell ref="AC12:AC13"/>
    <mergeCell ref="T12:T13"/>
    <mergeCell ref="AN16:AN17"/>
    <mergeCell ref="AM16:AM17"/>
    <mergeCell ref="P12:P13"/>
    <mergeCell ref="T16:T17"/>
    <mergeCell ref="Q16:Q17"/>
    <mergeCell ref="V16:V17"/>
    <mergeCell ref="Q12:Q13"/>
    <mergeCell ref="U16:U17"/>
    <mergeCell ref="R16:R17"/>
    <mergeCell ref="AB16:AB17"/>
    <mergeCell ref="S16:S17"/>
    <mergeCell ref="R12:R13"/>
    <mergeCell ref="Z21:AI21"/>
    <mergeCell ref="Z16:Z17"/>
    <mergeCell ref="AX4:BB4"/>
    <mergeCell ref="BD6:BE6"/>
    <mergeCell ref="AV7:BE7"/>
    <mergeCell ref="AH6:AI6"/>
    <mergeCell ref="AQ12:AQ13"/>
    <mergeCell ref="AK10:AK11"/>
    <mergeCell ref="AL18:AL20"/>
    <mergeCell ref="AN18:AN20"/>
    <mergeCell ref="AO16:AO17"/>
    <mergeCell ref="Z7:AI7"/>
    <mergeCell ref="AA10:AA11"/>
    <mergeCell ref="AE18:AE20"/>
    <mergeCell ref="AM18:AM20"/>
    <mergeCell ref="BA12:BA13"/>
    <mergeCell ref="AQ18:AQ20"/>
    <mergeCell ref="AF18:AF20"/>
    <mergeCell ref="AK18:AK20"/>
    <mergeCell ref="AG18:AG20"/>
    <mergeCell ref="AV12:AV13"/>
    <mergeCell ref="BB16:BB17"/>
    <mergeCell ref="AW12:AW13"/>
    <mergeCell ref="AX12:AX13"/>
    <mergeCell ref="K6:M6"/>
    <mergeCell ref="V10:V11"/>
    <mergeCell ref="E16:E17"/>
    <mergeCell ref="W6:X6"/>
    <mergeCell ref="A9:M9"/>
    <mergeCell ref="P10:P11"/>
    <mergeCell ref="Q10:Q11"/>
    <mergeCell ref="R10:R11"/>
    <mergeCell ref="C10:C11"/>
    <mergeCell ref="A6:B6"/>
    <mergeCell ref="J10:J11"/>
    <mergeCell ref="O10:O11"/>
    <mergeCell ref="A10:A11"/>
    <mergeCell ref="F10:F11"/>
    <mergeCell ref="I10:I11"/>
    <mergeCell ref="A7:M7"/>
    <mergeCell ref="E10:E11"/>
    <mergeCell ref="H10:H11"/>
    <mergeCell ref="O7:X7"/>
    <mergeCell ref="O9:X9"/>
    <mergeCell ref="A16:A17"/>
    <mergeCell ref="C12:C13"/>
    <mergeCell ref="I12:I13"/>
    <mergeCell ref="G10:G11"/>
    <mergeCell ref="E22:E23"/>
    <mergeCell ref="CQ10:CQ11"/>
    <mergeCell ref="BG9:BP9"/>
    <mergeCell ref="BH10:BH11"/>
    <mergeCell ref="BX10:BX11"/>
    <mergeCell ref="CD10:CD11"/>
    <mergeCell ref="DB10:DB11"/>
    <mergeCell ref="CE10:CE11"/>
    <mergeCell ref="CF10:CF11"/>
    <mergeCell ref="CH10:CH11"/>
    <mergeCell ref="CJ10:CJ11"/>
    <mergeCell ref="CG10:CG11"/>
    <mergeCell ref="CU10:CU11"/>
    <mergeCell ref="CR10:CR11"/>
    <mergeCell ref="BW10:BW11"/>
    <mergeCell ref="BR10:BR11"/>
    <mergeCell ref="BS10:BS11"/>
    <mergeCell ref="BT10:BT11"/>
    <mergeCell ref="BV10:BV11"/>
    <mergeCell ref="AF10:AF11"/>
    <mergeCell ref="AE12:AE13"/>
    <mergeCell ref="AF12:AF13"/>
    <mergeCell ref="U12:U13"/>
    <mergeCell ref="T10:T11"/>
    <mergeCell ref="P22:P23"/>
    <mergeCell ref="A21:M21"/>
    <mergeCell ref="J18:J20"/>
    <mergeCell ref="H22:H23"/>
    <mergeCell ref="H18:H20"/>
    <mergeCell ref="I18:I20"/>
    <mergeCell ref="B16:B17"/>
    <mergeCell ref="D18:D20"/>
    <mergeCell ref="Q22:Q23"/>
    <mergeCell ref="J22:J23"/>
    <mergeCell ref="P18:P20"/>
    <mergeCell ref="O22:O23"/>
    <mergeCell ref="I22:I23"/>
    <mergeCell ref="E18:E20"/>
    <mergeCell ref="O21:X21"/>
    <mergeCell ref="U22:U23"/>
    <mergeCell ref="A22:A23"/>
    <mergeCell ref="G18:G20"/>
    <mergeCell ref="G22:G23"/>
    <mergeCell ref="F22:F23"/>
    <mergeCell ref="B22:B23"/>
    <mergeCell ref="C22:C23"/>
    <mergeCell ref="D22:D23"/>
    <mergeCell ref="V18:V20"/>
    <mergeCell ref="S22:S23"/>
    <mergeCell ref="U10:U11"/>
    <mergeCell ref="AZ16:AZ17"/>
    <mergeCell ref="BA16:BA17"/>
    <mergeCell ref="BB12:BB13"/>
    <mergeCell ref="BU12:BU13"/>
    <mergeCell ref="BR12:BR13"/>
    <mergeCell ref="BV12:BV13"/>
    <mergeCell ref="BA10:BA11"/>
    <mergeCell ref="BT12:BT13"/>
    <mergeCell ref="BS12:BS13"/>
    <mergeCell ref="BC12:BC13"/>
    <mergeCell ref="BH12:BH13"/>
    <mergeCell ref="BI12:BI13"/>
    <mergeCell ref="BB10:BB11"/>
    <mergeCell ref="AP16:AP17"/>
    <mergeCell ref="BL10:BL11"/>
    <mergeCell ref="BM10:BM11"/>
    <mergeCell ref="BN10:BN11"/>
    <mergeCell ref="BJ10:BJ11"/>
    <mergeCell ref="AQ10:AQ11"/>
    <mergeCell ref="AW10:AW11"/>
    <mergeCell ref="AX16:AX17"/>
    <mergeCell ref="AQ22:AQ23"/>
    <mergeCell ref="Z25:Z26"/>
    <mergeCell ref="AA25:AA26"/>
    <mergeCell ref="AB25:AB26"/>
    <mergeCell ref="T25:T26"/>
    <mergeCell ref="AM22:AM23"/>
    <mergeCell ref="AD22:AD23"/>
    <mergeCell ref="O18:O20"/>
    <mergeCell ref="R18:R20"/>
    <mergeCell ref="S18:S20"/>
    <mergeCell ref="AA18:AA20"/>
    <mergeCell ref="AC22:AC23"/>
    <mergeCell ref="AE22:AE23"/>
    <mergeCell ref="AD18:AD20"/>
    <mergeCell ref="R22:R23"/>
    <mergeCell ref="T22:T23"/>
    <mergeCell ref="AB22:AB23"/>
    <mergeCell ref="AA22:AA23"/>
    <mergeCell ref="Z22:Z23"/>
    <mergeCell ref="AB18:AB20"/>
    <mergeCell ref="V22:V23"/>
    <mergeCell ref="U18:U20"/>
    <mergeCell ref="AC18:AC20"/>
    <mergeCell ref="Q18:Q20"/>
    <mergeCell ref="T18:T20"/>
    <mergeCell ref="AL22:AL23"/>
    <mergeCell ref="AP22:AP23"/>
    <mergeCell ref="AO22:AO23"/>
    <mergeCell ref="AK22:AK23"/>
    <mergeCell ref="AF25:AF26"/>
    <mergeCell ref="V25:V26"/>
    <mergeCell ref="AF22:AF23"/>
    <mergeCell ref="BZ34:CA34"/>
    <mergeCell ref="BV25:BV26"/>
    <mergeCell ref="BW25:BW26"/>
    <mergeCell ref="AQ25:AQ26"/>
    <mergeCell ref="AK29:AT29"/>
    <mergeCell ref="AO25:AO26"/>
    <mergeCell ref="AR25:AR26"/>
    <mergeCell ref="AK25:AK26"/>
    <mergeCell ref="AL25:AL26"/>
    <mergeCell ref="AP25:AP26"/>
    <mergeCell ref="AH34:AI34"/>
    <mergeCell ref="Z29:AI29"/>
    <mergeCell ref="BR29:CA29"/>
    <mergeCell ref="AG22:AG23"/>
    <mergeCell ref="AC25:AC26"/>
    <mergeCell ref="AG25:AG26"/>
    <mergeCell ref="AD25:AD26"/>
    <mergeCell ref="DG34:DH34"/>
    <mergeCell ref="CY29:DH29"/>
    <mergeCell ref="AS34:AT34"/>
    <mergeCell ref="CK34:CL34"/>
    <mergeCell ref="BD34:BE34"/>
    <mergeCell ref="BG29:BP29"/>
    <mergeCell ref="BO34:BP34"/>
    <mergeCell ref="DD25:DD26"/>
    <mergeCell ref="DE25:DE26"/>
    <mergeCell ref="DF25:DF26"/>
    <mergeCell ref="BS25:BS26"/>
    <mergeCell ref="CV34:CW34"/>
    <mergeCell ref="BK25:BK26"/>
    <mergeCell ref="BT25:BT26"/>
    <mergeCell ref="BR25:BR26"/>
    <mergeCell ref="CC29:CL29"/>
    <mergeCell ref="CP25:CP26"/>
    <mergeCell ref="BG25:BG26"/>
    <mergeCell ref="CY25:CY26"/>
    <mergeCell ref="CZ25:CZ26"/>
    <mergeCell ref="DB25:DB26"/>
    <mergeCell ref="DA25:DA26"/>
    <mergeCell ref="DC25:DC26"/>
    <mergeCell ref="CS25:CS26"/>
    <mergeCell ref="AM25:AM26"/>
    <mergeCell ref="AN25:AN26"/>
    <mergeCell ref="AE25:AE26"/>
    <mergeCell ref="J25:J26"/>
    <mergeCell ref="A34:B34"/>
    <mergeCell ref="K34:M34"/>
    <mergeCell ref="W34:X34"/>
    <mergeCell ref="E25:E26"/>
    <mergeCell ref="G25:G26"/>
    <mergeCell ref="B25:B26"/>
    <mergeCell ref="R25:R26"/>
    <mergeCell ref="S25:S26"/>
    <mergeCell ref="U25:U26"/>
    <mergeCell ref="O25:O26"/>
    <mergeCell ref="Q25:Q26"/>
    <mergeCell ref="O29:X29"/>
    <mergeCell ref="H25:H26"/>
    <mergeCell ref="A29:M29"/>
    <mergeCell ref="C25:C26"/>
    <mergeCell ref="A25:A26"/>
    <mergeCell ref="F25:F26"/>
    <mergeCell ref="I25:I26"/>
    <mergeCell ref="D25:D26"/>
    <mergeCell ref="P25:P26"/>
  </mergeCells>
  <phoneticPr fontId="6" type="noConversion"/>
  <pageMargins left="0.4" right="0.35" top="0.75" bottom="0.75" header="0.3" footer="0.3"/>
  <pageSetup paperSize="9" orientation="landscape" r:id="rId1"/>
  <rowBreaks count="1" manualBreakCount="1">
    <brk id="15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20"/>
  <sheetViews>
    <sheetView tabSelected="1" zoomScale="80" zoomScaleNormal="80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A54" sqref="A54"/>
    </sheetView>
  </sheetViews>
  <sheetFormatPr defaultRowHeight="15.75" x14ac:dyDescent="0.25"/>
  <cols>
    <col min="1" max="1" width="15.140625" customWidth="1"/>
    <col min="2" max="2" width="12.42578125" customWidth="1"/>
    <col min="3" max="4" width="12.5703125" customWidth="1"/>
    <col min="5" max="10" width="10.42578125" customWidth="1"/>
    <col min="11" max="11" width="11.85546875" customWidth="1"/>
    <col min="12" max="12" width="7.85546875" style="1" customWidth="1"/>
    <col min="13" max="13" width="8.7109375" style="1" customWidth="1"/>
    <col min="14" max="14" width="15" style="1" customWidth="1"/>
    <col min="15" max="15" width="12.5703125" customWidth="1"/>
    <col min="16" max="20" width="12.5703125" style="11" customWidth="1"/>
    <col min="21" max="21" width="12.5703125" style="73" customWidth="1"/>
    <col min="22" max="22" width="12.5703125" style="11" customWidth="1"/>
    <col min="23" max="23" width="11.7109375" customWidth="1"/>
    <col min="24" max="24" width="9.42578125" style="1" customWidth="1"/>
    <col min="25" max="25" width="15" style="1" hidden="1" customWidth="1"/>
    <col min="26" max="26" width="12.5703125" hidden="1" customWidth="1"/>
    <col min="27" max="31" width="12.5703125" style="11" hidden="1" customWidth="1"/>
    <col min="32" max="32" width="12.5703125" style="73" hidden="1" customWidth="1"/>
    <col min="33" max="33" width="12.5703125" style="11" hidden="1" customWidth="1"/>
    <col min="34" max="34" width="21.42578125" hidden="1" customWidth="1"/>
    <col min="35" max="36" width="15" style="1" hidden="1" customWidth="1"/>
    <col min="37" max="37" width="12.5703125" hidden="1" customWidth="1"/>
    <col min="38" max="42" width="12.5703125" style="11" hidden="1" customWidth="1"/>
    <col min="43" max="43" width="12.5703125" style="73" hidden="1" customWidth="1"/>
    <col min="44" max="44" width="12.5703125" style="11" hidden="1" customWidth="1"/>
    <col min="45" max="45" width="21.42578125" hidden="1" customWidth="1"/>
    <col min="46" max="47" width="15" style="1" hidden="1" customWidth="1"/>
    <col min="48" max="48" width="12.5703125" hidden="1" customWidth="1"/>
    <col min="49" max="53" width="12.5703125" style="11" hidden="1" customWidth="1"/>
    <col min="54" max="54" width="12.5703125" style="73" hidden="1" customWidth="1"/>
    <col min="55" max="55" width="12.5703125" style="11" hidden="1" customWidth="1"/>
    <col min="56" max="56" width="21.42578125" hidden="1" customWidth="1"/>
    <col min="57" max="58" width="15" style="1" hidden="1" customWidth="1"/>
    <col min="59" max="59" width="12.5703125" hidden="1" customWidth="1"/>
    <col min="60" max="64" width="12.5703125" style="11" hidden="1" customWidth="1"/>
    <col min="65" max="65" width="12.5703125" style="73" hidden="1" customWidth="1"/>
    <col min="66" max="66" width="12.5703125" style="11" hidden="1" customWidth="1"/>
    <col min="67" max="67" width="21.42578125" hidden="1" customWidth="1"/>
    <col min="68" max="69" width="15" style="1" hidden="1" customWidth="1"/>
    <col min="70" max="70" width="12.5703125" hidden="1" customWidth="1"/>
    <col min="71" max="75" width="12.5703125" style="11" hidden="1" customWidth="1"/>
    <col min="76" max="76" width="12.5703125" style="73" hidden="1" customWidth="1"/>
    <col min="77" max="77" width="12.5703125" style="11" hidden="1" customWidth="1"/>
    <col min="78" max="78" width="21.42578125" hidden="1" customWidth="1"/>
    <col min="79" max="80" width="15" style="1" hidden="1" customWidth="1"/>
    <col min="81" max="81" width="12.5703125" hidden="1" customWidth="1"/>
    <col min="82" max="86" width="12.5703125" style="11" hidden="1" customWidth="1"/>
    <col min="87" max="87" width="12.5703125" style="73" hidden="1" customWidth="1"/>
    <col min="88" max="88" width="12.5703125" style="11" hidden="1" customWidth="1"/>
    <col min="89" max="89" width="21.42578125" hidden="1" customWidth="1"/>
    <col min="90" max="91" width="15" style="1" hidden="1" customWidth="1"/>
    <col min="92" max="92" width="12.5703125" hidden="1" customWidth="1"/>
    <col min="93" max="97" width="12.5703125" style="11" hidden="1" customWidth="1"/>
    <col min="98" max="98" width="12.5703125" style="73" hidden="1" customWidth="1"/>
    <col min="99" max="99" width="12.5703125" style="11" hidden="1" customWidth="1"/>
    <col min="100" max="100" width="21.42578125" hidden="1" customWidth="1"/>
    <col min="101" max="101" width="15" style="1" hidden="1" customWidth="1"/>
    <col min="102" max="102" width="0" hidden="1" customWidth="1"/>
    <col min="103" max="103" width="12.5703125" hidden="1" customWidth="1"/>
    <col min="104" max="108" width="12.5703125" style="11" hidden="1" customWidth="1"/>
    <col min="109" max="109" width="12.5703125" style="73" hidden="1" customWidth="1"/>
    <col min="110" max="110" width="12.5703125" style="11" hidden="1" customWidth="1"/>
    <col min="111" max="111" width="21.42578125" hidden="1" customWidth="1"/>
    <col min="112" max="112" width="15" style="1" hidden="1" customWidth="1"/>
    <col min="113" max="113" width="0" hidden="1" customWidth="1"/>
    <col min="114" max="114" width="10.85546875" style="113" hidden="1" customWidth="1"/>
    <col min="115" max="115" width="0" style="113" hidden="1" customWidth="1"/>
    <col min="116" max="116" width="10.5703125" style="113" hidden="1" customWidth="1"/>
    <col min="117" max="122" width="0" style="113" hidden="1" customWidth="1"/>
    <col min="123" max="123" width="10.42578125" style="113" hidden="1" customWidth="1"/>
    <col min="124" max="124" width="0" style="113" hidden="1" customWidth="1"/>
    <col min="125" max="125" width="8.5703125" style="113" hidden="1" customWidth="1"/>
    <col min="126" max="126" width="11" style="114" hidden="1" customWidth="1"/>
    <col min="127" max="127" width="10.7109375" style="114" hidden="1" customWidth="1"/>
    <col min="128" max="128" width="3.42578125" style="114" hidden="1" customWidth="1"/>
    <col min="129" max="129" width="0" style="114" hidden="1" customWidth="1"/>
    <col min="130" max="130" width="10.7109375" style="114" hidden="1" customWidth="1"/>
    <col min="131" max="131" width="8.5703125" style="114" hidden="1" customWidth="1"/>
    <col min="132" max="132" width="0" style="126" hidden="1" customWidth="1"/>
    <col min="133" max="135" width="10.85546875" style="114" hidden="1" customWidth="1"/>
    <col min="136" max="136" width="3.42578125" style="114" hidden="1" customWidth="1"/>
    <col min="137" max="137" width="0" style="114" hidden="1" customWidth="1"/>
    <col min="138" max="138" width="9.7109375" style="114" hidden="1" customWidth="1"/>
    <col min="139" max="139" width="7.85546875" style="114" hidden="1" customWidth="1"/>
    <col min="140" max="140" width="0" style="114" hidden="1" customWidth="1"/>
  </cols>
  <sheetData>
    <row r="1" spans="1:140" ht="44.25" customHeight="1" thickBot="1" x14ac:dyDescent="0.3">
      <c r="A1" s="1318" t="s">
        <v>875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20"/>
      <c r="N1" s="87"/>
      <c r="O1" s="87"/>
      <c r="P1" s="100"/>
      <c r="Q1" s="100"/>
      <c r="R1" s="100"/>
      <c r="S1" s="100"/>
      <c r="T1" s="100"/>
      <c r="U1" s="120"/>
      <c r="V1" s="100"/>
      <c r="W1" s="87"/>
      <c r="X1" s="87"/>
      <c r="Y1" s="87"/>
      <c r="Z1" s="87"/>
      <c r="AA1" s="100"/>
      <c r="AB1" s="100"/>
      <c r="AC1" s="100"/>
      <c r="AD1" s="100"/>
      <c r="AE1" s="100"/>
      <c r="AF1" s="120"/>
      <c r="AG1" s="100"/>
      <c r="AH1" s="87"/>
      <c r="AI1" s="87"/>
      <c r="AJ1" s="87"/>
      <c r="AK1" s="87"/>
      <c r="AL1" s="100"/>
      <c r="AM1" s="100"/>
      <c r="AN1" s="100"/>
      <c r="AO1" s="100"/>
      <c r="AP1" s="100"/>
      <c r="AQ1" s="120"/>
      <c r="AR1" s="100"/>
      <c r="AS1" s="87"/>
      <c r="AT1" s="87"/>
      <c r="AU1" s="87"/>
      <c r="AV1" s="87"/>
      <c r="AW1" s="100"/>
      <c r="AX1" s="100"/>
      <c r="AY1" s="100"/>
      <c r="AZ1" s="100"/>
      <c r="BA1" s="100"/>
      <c r="BB1" s="120"/>
      <c r="BC1" s="100"/>
      <c r="BD1" s="87"/>
      <c r="BE1" s="87"/>
      <c r="BF1" s="87"/>
      <c r="BG1" s="87"/>
      <c r="BH1" s="100"/>
      <c r="BI1" s="100"/>
      <c r="BJ1" s="100"/>
      <c r="BK1" s="100"/>
      <c r="BL1" s="100"/>
      <c r="BM1" s="120"/>
      <c r="BN1" s="100"/>
      <c r="BO1" s="87"/>
      <c r="BP1" s="87"/>
      <c r="BQ1" s="87"/>
      <c r="BR1" s="87"/>
      <c r="BS1" s="100"/>
      <c r="BT1" s="100"/>
      <c r="BU1" s="100"/>
      <c r="BV1" s="100"/>
      <c r="BW1" s="100"/>
      <c r="BX1" s="120"/>
      <c r="BY1" s="100"/>
      <c r="BZ1" s="87"/>
      <c r="CA1" s="87"/>
      <c r="CB1" s="87"/>
      <c r="CC1" s="87"/>
      <c r="CD1" s="100"/>
      <c r="CE1" s="100"/>
      <c r="CF1" s="100"/>
      <c r="CG1" s="100"/>
      <c r="CH1" s="100"/>
      <c r="CI1" s="120"/>
      <c r="CJ1" s="100"/>
      <c r="CK1" s="87"/>
      <c r="CL1" s="87"/>
      <c r="CM1" s="87"/>
      <c r="CN1" s="87"/>
      <c r="CO1" s="100"/>
      <c r="CP1" s="100"/>
      <c r="CQ1" s="100"/>
      <c r="CR1" s="100"/>
      <c r="CS1" s="100"/>
      <c r="CT1" s="120"/>
      <c r="CU1" s="100"/>
      <c r="CV1" s="87"/>
      <c r="CW1" s="87"/>
      <c r="CY1" s="87"/>
      <c r="CZ1" s="100"/>
      <c r="DA1" s="100"/>
      <c r="DB1" s="100"/>
      <c r="DC1" s="100"/>
      <c r="DD1" s="100"/>
      <c r="DE1" s="120"/>
      <c r="DF1" s="100"/>
      <c r="DG1" s="87"/>
      <c r="DH1" s="87"/>
      <c r="EE1" s="114" t="s">
        <v>982</v>
      </c>
    </row>
    <row r="2" spans="1:140" ht="27" customHeight="1" thickBot="1" x14ac:dyDescent="0.3">
      <c r="A2" s="1204" t="s">
        <v>122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6"/>
      <c r="N2" s="14"/>
      <c r="O2" s="53"/>
      <c r="P2" s="1309" t="s">
        <v>63</v>
      </c>
      <c r="Q2" s="1309"/>
      <c r="R2" s="1309"/>
      <c r="S2" s="1309"/>
      <c r="T2" s="1309"/>
      <c r="U2" s="1309"/>
      <c r="V2" s="1309"/>
      <c r="W2" s="1309"/>
      <c r="X2" s="1310"/>
      <c r="Y2" s="14"/>
      <c r="Z2" s="53"/>
      <c r="AA2" s="1309" t="s">
        <v>64</v>
      </c>
      <c r="AB2" s="1309"/>
      <c r="AC2" s="1309"/>
      <c r="AD2" s="1309"/>
      <c r="AE2" s="1309"/>
      <c r="AF2" s="1309"/>
      <c r="AG2" s="1309"/>
      <c r="AH2" s="1309"/>
      <c r="AI2" s="1310"/>
      <c r="AJ2" s="14"/>
      <c r="AK2" s="53"/>
      <c r="AL2" s="1309" t="s">
        <v>65</v>
      </c>
      <c r="AM2" s="1309"/>
      <c r="AN2" s="1309"/>
      <c r="AO2" s="1309"/>
      <c r="AP2" s="1309"/>
      <c r="AQ2" s="1309"/>
      <c r="AR2" s="1309"/>
      <c r="AS2" s="1309"/>
      <c r="AT2" s="1310"/>
      <c r="AU2" s="14"/>
      <c r="AV2" s="53"/>
      <c r="AW2" s="1309" t="s">
        <v>66</v>
      </c>
      <c r="AX2" s="1309"/>
      <c r="AY2" s="1309"/>
      <c r="AZ2" s="1309"/>
      <c r="BA2" s="1309"/>
      <c r="BB2" s="1309"/>
      <c r="BC2" s="1309"/>
      <c r="BD2" s="1309"/>
      <c r="BE2" s="1310"/>
      <c r="BF2" s="14"/>
      <c r="BG2" s="53"/>
      <c r="BH2" s="1309" t="s">
        <v>67</v>
      </c>
      <c r="BI2" s="1309"/>
      <c r="BJ2" s="1309"/>
      <c r="BK2" s="1309"/>
      <c r="BL2" s="1309"/>
      <c r="BM2" s="1309"/>
      <c r="BN2" s="1309"/>
      <c r="BO2" s="1309"/>
      <c r="BP2" s="1310"/>
      <c r="BQ2" s="14"/>
      <c r="BR2" s="53"/>
      <c r="BS2" s="1309" t="s">
        <v>68</v>
      </c>
      <c r="BT2" s="1309"/>
      <c r="BU2" s="1309"/>
      <c r="BV2" s="1309"/>
      <c r="BW2" s="1309"/>
      <c r="BX2" s="1309"/>
      <c r="BY2" s="1309"/>
      <c r="BZ2" s="1309"/>
      <c r="CA2" s="1310"/>
      <c r="CB2" s="14"/>
      <c r="CC2" s="53"/>
      <c r="CD2" s="1309" t="s">
        <v>69</v>
      </c>
      <c r="CE2" s="1309"/>
      <c r="CF2" s="1309"/>
      <c r="CG2" s="1309"/>
      <c r="CH2" s="1309"/>
      <c r="CI2" s="1309"/>
      <c r="CJ2" s="1309"/>
      <c r="CK2" s="1309"/>
      <c r="CL2" s="1310"/>
      <c r="CM2" s="14"/>
      <c r="CN2" s="53"/>
      <c r="CO2" s="1309" t="s">
        <v>70</v>
      </c>
      <c r="CP2" s="1309"/>
      <c r="CQ2" s="1309"/>
      <c r="CR2" s="1309"/>
      <c r="CS2" s="1309"/>
      <c r="CT2" s="1309"/>
      <c r="CU2" s="1309"/>
      <c r="CV2" s="1309"/>
      <c r="CW2" s="1310"/>
      <c r="CY2" s="53"/>
      <c r="CZ2" s="1309" t="s">
        <v>71</v>
      </c>
      <c r="DA2" s="1309"/>
      <c r="DB2" s="1309"/>
      <c r="DC2" s="1309"/>
      <c r="DD2" s="1309"/>
      <c r="DE2" s="1309"/>
      <c r="DF2" s="1309"/>
      <c r="DG2" s="1309"/>
      <c r="DH2" s="1310"/>
      <c r="DU2" s="1333" t="s">
        <v>190</v>
      </c>
      <c r="DV2" s="1335" t="s">
        <v>191</v>
      </c>
      <c r="DW2" s="1336"/>
      <c r="DX2" s="1336"/>
      <c r="DY2" s="1336"/>
      <c r="DZ2" s="1337"/>
      <c r="EA2" s="1333" t="s">
        <v>192</v>
      </c>
      <c r="EC2" s="1333" t="s">
        <v>190</v>
      </c>
      <c r="ED2" s="1335" t="s">
        <v>191</v>
      </c>
      <c r="EE2" s="1336"/>
      <c r="EF2" s="1336"/>
      <c r="EG2" s="1336"/>
      <c r="EH2" s="1337"/>
      <c r="EI2" s="1333" t="s">
        <v>192</v>
      </c>
    </row>
    <row r="3" spans="1:140" ht="27" customHeight="1" thickBot="1" x14ac:dyDescent="0.3">
      <c r="A3" s="1357" t="s">
        <v>431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9"/>
      <c r="N3" s="14"/>
      <c r="O3" s="52"/>
      <c r="P3" s="1200" t="s">
        <v>577</v>
      </c>
      <c r="Q3" s="1201"/>
      <c r="R3" s="1201"/>
      <c r="S3" s="1201"/>
      <c r="T3" s="1201"/>
      <c r="U3" s="1201"/>
      <c r="V3" s="1201"/>
      <c r="W3" s="1201"/>
      <c r="X3" s="1202"/>
      <c r="Y3" s="14"/>
      <c r="Z3" s="52"/>
      <c r="AA3" s="1200" t="s">
        <v>0</v>
      </c>
      <c r="AB3" s="1201"/>
      <c r="AC3" s="1201"/>
      <c r="AD3" s="1201"/>
      <c r="AE3" s="1201"/>
      <c r="AF3" s="1201"/>
      <c r="AG3" s="1201"/>
      <c r="AH3" s="1201"/>
      <c r="AI3" s="1202"/>
      <c r="AJ3" s="14"/>
      <c r="AK3" s="52"/>
      <c r="AL3" s="1200" t="s">
        <v>1</v>
      </c>
      <c r="AM3" s="1201"/>
      <c r="AN3" s="1201"/>
      <c r="AO3" s="1201"/>
      <c r="AP3" s="1201"/>
      <c r="AQ3" s="1201"/>
      <c r="AR3" s="1201"/>
      <c r="AS3" s="1201"/>
      <c r="AT3" s="1202"/>
      <c r="AU3" s="14"/>
      <c r="AV3" s="52"/>
      <c r="AW3" s="1200" t="s">
        <v>737</v>
      </c>
      <c r="AX3" s="1201"/>
      <c r="AY3" s="1201"/>
      <c r="AZ3" s="1201"/>
      <c r="BA3" s="1201"/>
      <c r="BB3" s="1201"/>
      <c r="BC3" s="1201"/>
      <c r="BD3" s="1201"/>
      <c r="BE3" s="1202"/>
      <c r="BF3" s="14"/>
      <c r="BG3" s="52"/>
      <c r="BH3" s="1200" t="s">
        <v>738</v>
      </c>
      <c r="BI3" s="1201"/>
      <c r="BJ3" s="1201"/>
      <c r="BK3" s="1201"/>
      <c r="BL3" s="1201"/>
      <c r="BM3" s="1201"/>
      <c r="BN3" s="1201"/>
      <c r="BO3" s="1201"/>
      <c r="BP3" s="1202"/>
      <c r="BQ3" s="14"/>
      <c r="BR3" s="52"/>
      <c r="BS3" s="1200" t="s">
        <v>739</v>
      </c>
      <c r="BT3" s="1201"/>
      <c r="BU3" s="1201"/>
      <c r="BV3" s="1201"/>
      <c r="BW3" s="1201"/>
      <c r="BX3" s="1201"/>
      <c r="BY3" s="1201"/>
      <c r="BZ3" s="1201"/>
      <c r="CA3" s="1202"/>
      <c r="CB3" s="14"/>
      <c r="CC3" s="52"/>
      <c r="CD3" s="1200" t="s">
        <v>740</v>
      </c>
      <c r="CE3" s="1201"/>
      <c r="CF3" s="1201"/>
      <c r="CG3" s="1201"/>
      <c r="CH3" s="1201"/>
      <c r="CI3" s="1201"/>
      <c r="CJ3" s="1201"/>
      <c r="CK3" s="1201"/>
      <c r="CL3" s="1202"/>
      <c r="CM3" s="14"/>
      <c r="CN3" s="52"/>
      <c r="CO3" s="1200" t="s">
        <v>741</v>
      </c>
      <c r="CP3" s="1201"/>
      <c r="CQ3" s="1201"/>
      <c r="CR3" s="1201"/>
      <c r="CS3" s="1201"/>
      <c r="CT3" s="1201"/>
      <c r="CU3" s="1201"/>
      <c r="CV3" s="1201"/>
      <c r="CW3" s="1202"/>
      <c r="CY3" s="52"/>
      <c r="CZ3" s="1200" t="s">
        <v>742</v>
      </c>
      <c r="DA3" s="1201"/>
      <c r="DB3" s="1201"/>
      <c r="DC3" s="1201"/>
      <c r="DD3" s="1201"/>
      <c r="DE3" s="1201"/>
      <c r="DF3" s="1201"/>
      <c r="DG3" s="1201"/>
      <c r="DH3" s="1202"/>
      <c r="DJ3" s="115">
        <v>2015</v>
      </c>
      <c r="DK3" s="115">
        <v>2016</v>
      </c>
      <c r="DL3" s="115">
        <v>2017</v>
      </c>
      <c r="DM3" s="115">
        <v>2018</v>
      </c>
      <c r="DN3" s="115">
        <v>2019</v>
      </c>
      <c r="DO3" s="115">
        <v>2020</v>
      </c>
      <c r="DP3" s="115">
        <v>2021</v>
      </c>
      <c r="DQ3" s="115">
        <v>2022</v>
      </c>
      <c r="DR3" s="115">
        <v>2023</v>
      </c>
      <c r="DS3" s="113" t="s">
        <v>998</v>
      </c>
      <c r="DU3" s="1391"/>
      <c r="DV3" s="116" t="s">
        <v>193</v>
      </c>
      <c r="DW3" s="116" t="s">
        <v>194</v>
      </c>
      <c r="DX3" s="116" t="s">
        <v>195</v>
      </c>
      <c r="DY3" s="116" t="s">
        <v>196</v>
      </c>
      <c r="DZ3" s="116" t="s">
        <v>82</v>
      </c>
      <c r="EA3" s="1391"/>
      <c r="EC3" s="1334"/>
      <c r="ED3" s="117" t="s">
        <v>193</v>
      </c>
      <c r="EE3" s="117" t="s">
        <v>194</v>
      </c>
      <c r="EF3" s="117" t="s">
        <v>195</v>
      </c>
      <c r="EG3" s="117" t="s">
        <v>196</v>
      </c>
      <c r="EH3" s="117" t="s">
        <v>82</v>
      </c>
      <c r="EI3" s="1334"/>
    </row>
    <row r="4" spans="1:140" ht="27" customHeight="1" x14ac:dyDescent="0.25">
      <c r="A4" s="1189" t="s">
        <v>152</v>
      </c>
      <c r="B4" s="1228" t="s">
        <v>686</v>
      </c>
      <c r="C4" s="1354" t="s">
        <v>575</v>
      </c>
      <c r="D4" s="1220" t="s">
        <v>576</v>
      </c>
      <c r="E4" s="1211" t="s">
        <v>4</v>
      </c>
      <c r="F4" s="1361"/>
      <c r="G4" s="1361"/>
      <c r="H4" s="1361"/>
      <c r="I4" s="1361"/>
      <c r="J4" s="1302" t="s">
        <v>674</v>
      </c>
      <c r="K4" s="1189" t="s">
        <v>153</v>
      </c>
      <c r="L4" s="1232" t="s">
        <v>914</v>
      </c>
      <c r="M4" s="1187" t="s">
        <v>915</v>
      </c>
      <c r="N4" s="14"/>
      <c r="O4" s="1236" t="s">
        <v>125</v>
      </c>
      <c r="P4" s="1220" t="s">
        <v>444</v>
      </c>
      <c r="Q4" s="1211" t="s">
        <v>4</v>
      </c>
      <c r="R4" s="1361"/>
      <c r="S4" s="1361"/>
      <c r="T4" s="1361"/>
      <c r="U4" s="1361"/>
      <c r="V4" s="1302" t="s">
        <v>674</v>
      </c>
      <c r="W4" s="1189" t="s">
        <v>153</v>
      </c>
      <c r="X4" s="1203" t="s">
        <v>915</v>
      </c>
      <c r="Y4" s="14"/>
      <c r="Z4" s="1236" t="s">
        <v>455</v>
      </c>
      <c r="AA4" s="1220" t="s">
        <v>445</v>
      </c>
      <c r="AB4" s="1211" t="s">
        <v>4</v>
      </c>
      <c r="AC4" s="1361"/>
      <c r="AD4" s="1361"/>
      <c r="AE4" s="1361"/>
      <c r="AF4" s="1361"/>
      <c r="AG4" s="1302" t="s">
        <v>674</v>
      </c>
      <c r="AH4" s="1189" t="s">
        <v>153</v>
      </c>
      <c r="AI4" s="1203" t="s">
        <v>915</v>
      </c>
      <c r="AJ4" s="14"/>
      <c r="AK4" s="1236" t="s">
        <v>456</v>
      </c>
      <c r="AL4" s="1220" t="s">
        <v>454</v>
      </c>
      <c r="AM4" s="1211" t="s">
        <v>4</v>
      </c>
      <c r="AN4" s="1361"/>
      <c r="AO4" s="1361"/>
      <c r="AP4" s="1361"/>
      <c r="AQ4" s="1361"/>
      <c r="AR4" s="1302" t="s">
        <v>674</v>
      </c>
      <c r="AS4" s="1189" t="s">
        <v>153</v>
      </c>
      <c r="AT4" s="1203" t="s">
        <v>915</v>
      </c>
      <c r="AU4" s="14"/>
      <c r="AV4" s="1236" t="s">
        <v>457</v>
      </c>
      <c r="AW4" s="1220" t="s">
        <v>447</v>
      </c>
      <c r="AX4" s="1211" t="s">
        <v>4</v>
      </c>
      <c r="AY4" s="1361"/>
      <c r="AZ4" s="1361"/>
      <c r="BA4" s="1361"/>
      <c r="BB4" s="1361"/>
      <c r="BC4" s="1302" t="s">
        <v>674</v>
      </c>
      <c r="BD4" s="1189" t="s">
        <v>153</v>
      </c>
      <c r="BE4" s="1203" t="s">
        <v>915</v>
      </c>
      <c r="BF4" s="14"/>
      <c r="BG4" s="1236" t="s">
        <v>459</v>
      </c>
      <c r="BH4" s="1220" t="s">
        <v>448</v>
      </c>
      <c r="BI4" s="1211" t="s">
        <v>4</v>
      </c>
      <c r="BJ4" s="1361"/>
      <c r="BK4" s="1361"/>
      <c r="BL4" s="1361"/>
      <c r="BM4" s="1361"/>
      <c r="BN4" s="1302" t="s">
        <v>674</v>
      </c>
      <c r="BO4" s="1189" t="s">
        <v>153</v>
      </c>
      <c r="BP4" s="1203" t="s">
        <v>915</v>
      </c>
      <c r="BQ4" s="14"/>
      <c r="BR4" s="1236" t="s">
        <v>461</v>
      </c>
      <c r="BS4" s="1220" t="s">
        <v>449</v>
      </c>
      <c r="BT4" s="1211" t="s">
        <v>4</v>
      </c>
      <c r="BU4" s="1361"/>
      <c r="BV4" s="1361"/>
      <c r="BW4" s="1361"/>
      <c r="BX4" s="1361"/>
      <c r="BY4" s="1302" t="s">
        <v>674</v>
      </c>
      <c r="BZ4" s="1189" t="s">
        <v>153</v>
      </c>
      <c r="CA4" s="1203" t="s">
        <v>915</v>
      </c>
      <c r="CB4" s="14"/>
      <c r="CC4" s="1236" t="s">
        <v>463</v>
      </c>
      <c r="CD4" s="1220" t="s">
        <v>450</v>
      </c>
      <c r="CE4" s="1211" t="s">
        <v>4</v>
      </c>
      <c r="CF4" s="1361"/>
      <c r="CG4" s="1361"/>
      <c r="CH4" s="1361"/>
      <c r="CI4" s="1361"/>
      <c r="CJ4" s="1302" t="s">
        <v>674</v>
      </c>
      <c r="CK4" s="1189" t="s">
        <v>153</v>
      </c>
      <c r="CL4" s="1203" t="s">
        <v>915</v>
      </c>
      <c r="CM4" s="14"/>
      <c r="CN4" s="1236" t="s">
        <v>465</v>
      </c>
      <c r="CO4" s="1220" t="s">
        <v>451</v>
      </c>
      <c r="CP4" s="1211" t="s">
        <v>4</v>
      </c>
      <c r="CQ4" s="1361"/>
      <c r="CR4" s="1361"/>
      <c r="CS4" s="1361"/>
      <c r="CT4" s="1361"/>
      <c r="CU4" s="1302" t="s">
        <v>674</v>
      </c>
      <c r="CV4" s="1189" t="s">
        <v>153</v>
      </c>
      <c r="CW4" s="1203" t="s">
        <v>915</v>
      </c>
      <c r="CY4" s="1236" t="s">
        <v>467</v>
      </c>
      <c r="CZ4" s="1220" t="s">
        <v>452</v>
      </c>
      <c r="DA4" s="1211" t="s">
        <v>4</v>
      </c>
      <c r="DB4" s="1361"/>
      <c r="DC4" s="1361"/>
      <c r="DD4" s="1361"/>
      <c r="DE4" s="1361"/>
      <c r="DF4" s="1302" t="s">
        <v>674</v>
      </c>
      <c r="DG4" s="1189" t="s">
        <v>153</v>
      </c>
      <c r="DH4" s="1203" t="s">
        <v>915</v>
      </c>
      <c r="EB4" s="127" t="s">
        <v>983</v>
      </c>
      <c r="EC4" s="111">
        <f>SUM(DU6:DU29)</f>
        <v>6208500</v>
      </c>
      <c r="ED4" s="111">
        <f t="shared" ref="ED4:EI4" si="0">SUM(DV6:DV29)</f>
        <v>3667750</v>
      </c>
      <c r="EE4" s="111">
        <f t="shared" si="0"/>
        <v>1657900</v>
      </c>
      <c r="EF4" s="111">
        <f t="shared" si="0"/>
        <v>0</v>
      </c>
      <c r="EG4" s="111">
        <f t="shared" si="0"/>
        <v>620050</v>
      </c>
      <c r="EH4" s="111">
        <f t="shared" si="0"/>
        <v>5945700</v>
      </c>
      <c r="EI4" s="111">
        <f t="shared" si="0"/>
        <v>262800</v>
      </c>
    </row>
    <row r="5" spans="1:140" ht="35.25" customHeight="1" thickBot="1" x14ac:dyDescent="0.3">
      <c r="A5" s="1226"/>
      <c r="B5" s="1229"/>
      <c r="C5" s="1355"/>
      <c r="D5" s="1221"/>
      <c r="E5" s="61" t="s">
        <v>193</v>
      </c>
      <c r="F5" s="62" t="s">
        <v>194</v>
      </c>
      <c r="G5" s="62" t="s">
        <v>195</v>
      </c>
      <c r="H5" s="62" t="s">
        <v>911</v>
      </c>
      <c r="I5" s="62" t="s">
        <v>82</v>
      </c>
      <c r="J5" s="1303"/>
      <c r="K5" s="1190"/>
      <c r="L5" s="1233"/>
      <c r="M5" s="1188"/>
      <c r="N5" s="14"/>
      <c r="O5" s="1360"/>
      <c r="P5" s="1221"/>
      <c r="Q5" s="61" t="s">
        <v>193</v>
      </c>
      <c r="R5" s="62" t="s">
        <v>194</v>
      </c>
      <c r="S5" s="62" t="s">
        <v>195</v>
      </c>
      <c r="T5" s="62" t="s">
        <v>911</v>
      </c>
      <c r="U5" s="62" t="s">
        <v>82</v>
      </c>
      <c r="V5" s="1303"/>
      <c r="W5" s="1190"/>
      <c r="X5" s="1188"/>
      <c r="Y5" s="14"/>
      <c r="Z5" s="1360"/>
      <c r="AA5" s="1221"/>
      <c r="AB5" s="61" t="s">
        <v>193</v>
      </c>
      <c r="AC5" s="62" t="s">
        <v>194</v>
      </c>
      <c r="AD5" s="62" t="s">
        <v>195</v>
      </c>
      <c r="AE5" s="62" t="s">
        <v>911</v>
      </c>
      <c r="AF5" s="62" t="s">
        <v>82</v>
      </c>
      <c r="AG5" s="1303"/>
      <c r="AH5" s="1190"/>
      <c r="AI5" s="1188"/>
      <c r="AJ5" s="14"/>
      <c r="AK5" s="1360"/>
      <c r="AL5" s="1221"/>
      <c r="AM5" s="61" t="s">
        <v>193</v>
      </c>
      <c r="AN5" s="62" t="s">
        <v>194</v>
      </c>
      <c r="AO5" s="62" t="s">
        <v>195</v>
      </c>
      <c r="AP5" s="62" t="s">
        <v>911</v>
      </c>
      <c r="AQ5" s="62" t="s">
        <v>82</v>
      </c>
      <c r="AR5" s="1303"/>
      <c r="AS5" s="1190"/>
      <c r="AT5" s="1188"/>
      <c r="AU5" s="14"/>
      <c r="AV5" s="1360"/>
      <c r="AW5" s="1221"/>
      <c r="AX5" s="61" t="s">
        <v>193</v>
      </c>
      <c r="AY5" s="62" t="s">
        <v>194</v>
      </c>
      <c r="AZ5" s="62" t="s">
        <v>195</v>
      </c>
      <c r="BA5" s="62" t="s">
        <v>911</v>
      </c>
      <c r="BB5" s="62" t="s">
        <v>82</v>
      </c>
      <c r="BC5" s="1303"/>
      <c r="BD5" s="1190"/>
      <c r="BE5" s="1188"/>
      <c r="BF5" s="14"/>
      <c r="BG5" s="1360"/>
      <c r="BH5" s="1221"/>
      <c r="BI5" s="61" t="s">
        <v>193</v>
      </c>
      <c r="BJ5" s="62" t="s">
        <v>194</v>
      </c>
      <c r="BK5" s="62" t="s">
        <v>195</v>
      </c>
      <c r="BL5" s="62" t="s">
        <v>911</v>
      </c>
      <c r="BM5" s="62" t="s">
        <v>82</v>
      </c>
      <c r="BN5" s="1303"/>
      <c r="BO5" s="1190"/>
      <c r="BP5" s="1188"/>
      <c r="BQ5" s="14"/>
      <c r="BR5" s="1360"/>
      <c r="BS5" s="1221"/>
      <c r="BT5" s="61" t="s">
        <v>193</v>
      </c>
      <c r="BU5" s="62" t="s">
        <v>194</v>
      </c>
      <c r="BV5" s="62" t="s">
        <v>195</v>
      </c>
      <c r="BW5" s="62" t="s">
        <v>911</v>
      </c>
      <c r="BX5" s="62" t="s">
        <v>82</v>
      </c>
      <c r="BY5" s="1303"/>
      <c r="BZ5" s="1190"/>
      <c r="CA5" s="1188"/>
      <c r="CB5" s="14"/>
      <c r="CC5" s="1360"/>
      <c r="CD5" s="1221"/>
      <c r="CE5" s="61" t="s">
        <v>193</v>
      </c>
      <c r="CF5" s="62" t="s">
        <v>194</v>
      </c>
      <c r="CG5" s="62" t="s">
        <v>195</v>
      </c>
      <c r="CH5" s="62" t="s">
        <v>911</v>
      </c>
      <c r="CI5" s="62" t="s">
        <v>82</v>
      </c>
      <c r="CJ5" s="1303"/>
      <c r="CK5" s="1190"/>
      <c r="CL5" s="1188"/>
      <c r="CM5" s="14"/>
      <c r="CN5" s="1360"/>
      <c r="CO5" s="1221"/>
      <c r="CP5" s="61" t="s">
        <v>193</v>
      </c>
      <c r="CQ5" s="62" t="s">
        <v>194</v>
      </c>
      <c r="CR5" s="62" t="s">
        <v>195</v>
      </c>
      <c r="CS5" s="62" t="s">
        <v>911</v>
      </c>
      <c r="CT5" s="62" t="s">
        <v>82</v>
      </c>
      <c r="CU5" s="1303"/>
      <c r="CV5" s="1190"/>
      <c r="CW5" s="1188"/>
      <c r="CY5" s="1360"/>
      <c r="CZ5" s="1221"/>
      <c r="DA5" s="61" t="s">
        <v>193</v>
      </c>
      <c r="DB5" s="62" t="s">
        <v>194</v>
      </c>
      <c r="DC5" s="62" t="s">
        <v>195</v>
      </c>
      <c r="DD5" s="62" t="s">
        <v>911</v>
      </c>
      <c r="DE5" s="62" t="s">
        <v>82</v>
      </c>
      <c r="DF5" s="1303"/>
      <c r="DG5" s="1190"/>
      <c r="DH5" s="1188"/>
    </row>
    <row r="6" spans="1:140" ht="55.5" customHeight="1" thickBot="1" x14ac:dyDescent="0.3">
      <c r="A6" s="1266" t="s">
        <v>469</v>
      </c>
      <c r="B6" s="1267"/>
      <c r="C6" s="55">
        <f>C8+C35+C57+C68</f>
        <v>6786400</v>
      </c>
      <c r="D6" s="106">
        <f>D8+D35+D57+D68</f>
        <v>2929813</v>
      </c>
      <c r="E6" s="106">
        <f t="shared" ref="E6:J6" si="1">E8+E35+E57+E68</f>
        <v>1915048</v>
      </c>
      <c r="F6" s="106">
        <f t="shared" si="1"/>
        <v>327041</v>
      </c>
      <c r="G6" s="106">
        <f t="shared" si="1"/>
        <v>0</v>
      </c>
      <c r="H6" s="106">
        <f t="shared" si="1"/>
        <v>687724</v>
      </c>
      <c r="I6" s="106">
        <f t="shared" si="1"/>
        <v>2929813</v>
      </c>
      <c r="J6" s="106">
        <f t="shared" si="1"/>
        <v>0</v>
      </c>
      <c r="K6" s="1253"/>
      <c r="L6" s="1268"/>
      <c r="M6" s="1254"/>
      <c r="N6" s="14"/>
      <c r="O6" s="195">
        <f>O8+O35+O57+O68</f>
        <v>2883500</v>
      </c>
      <c r="P6" s="106">
        <f>P8+P35+P57+P68</f>
        <v>2929813</v>
      </c>
      <c r="Q6" s="106">
        <f t="shared" ref="Q6:V6" si="2">Q8+Q35+Q57+Q68</f>
        <v>1915048</v>
      </c>
      <c r="R6" s="106">
        <f t="shared" si="2"/>
        <v>327041</v>
      </c>
      <c r="S6" s="106">
        <f t="shared" si="2"/>
        <v>0</v>
      </c>
      <c r="T6" s="106">
        <f t="shared" si="2"/>
        <v>687724</v>
      </c>
      <c r="U6" s="106">
        <f t="shared" si="2"/>
        <v>2929813</v>
      </c>
      <c r="V6" s="106">
        <f t="shared" si="2"/>
        <v>0</v>
      </c>
      <c r="W6" s="46"/>
      <c r="X6" s="104"/>
      <c r="Y6" s="14"/>
      <c r="Z6" s="195">
        <f>Z8+Z35+Z57+Z68</f>
        <v>1245700</v>
      </c>
      <c r="AA6" s="106">
        <f>AA8+AA35+AA57+AA68</f>
        <v>0</v>
      </c>
      <c r="AB6" s="106">
        <f t="shared" ref="AB6:AG6" si="3">AB8+AB35+AB57+AB68</f>
        <v>0</v>
      </c>
      <c r="AC6" s="106">
        <f t="shared" si="3"/>
        <v>0</v>
      </c>
      <c r="AD6" s="106">
        <f t="shared" si="3"/>
        <v>0</v>
      </c>
      <c r="AE6" s="106">
        <f t="shared" si="3"/>
        <v>0</v>
      </c>
      <c r="AF6" s="106">
        <f t="shared" si="3"/>
        <v>0</v>
      </c>
      <c r="AG6" s="106">
        <f t="shared" si="3"/>
        <v>0</v>
      </c>
      <c r="AH6" s="46"/>
      <c r="AI6" s="104"/>
      <c r="AJ6" s="14"/>
      <c r="AK6" s="195">
        <f>AK8+AK35+AK57+AK68</f>
        <v>1657200</v>
      </c>
      <c r="AL6" s="106">
        <f>AL8+AL35+AL57+AL68</f>
        <v>0</v>
      </c>
      <c r="AM6" s="106">
        <f t="shared" ref="AM6:AR6" si="4">AM8+AM35+AM57+AM68</f>
        <v>0</v>
      </c>
      <c r="AN6" s="106">
        <f t="shared" si="4"/>
        <v>0</v>
      </c>
      <c r="AO6" s="106">
        <f t="shared" si="4"/>
        <v>0</v>
      </c>
      <c r="AP6" s="106">
        <f t="shared" si="4"/>
        <v>0</v>
      </c>
      <c r="AQ6" s="106">
        <f t="shared" si="4"/>
        <v>0</v>
      </c>
      <c r="AR6" s="106">
        <f t="shared" si="4"/>
        <v>0</v>
      </c>
      <c r="AS6" s="46"/>
      <c r="AT6" s="104"/>
      <c r="AU6" s="14"/>
      <c r="AV6" s="196">
        <f>AV8+AV35+AV57+AV68</f>
        <v>300000</v>
      </c>
      <c r="AW6" s="106">
        <f>AW8+AW35+AW57+AW68</f>
        <v>0</v>
      </c>
      <c r="AX6" s="106">
        <f t="shared" ref="AX6:BC6" si="5">AX8+AX35+AX57+AX68</f>
        <v>0</v>
      </c>
      <c r="AY6" s="106">
        <f t="shared" si="5"/>
        <v>0</v>
      </c>
      <c r="AZ6" s="106">
        <f t="shared" si="5"/>
        <v>0</v>
      </c>
      <c r="BA6" s="106">
        <f t="shared" si="5"/>
        <v>0</v>
      </c>
      <c r="BB6" s="106">
        <f t="shared" si="5"/>
        <v>0</v>
      </c>
      <c r="BC6" s="106">
        <f t="shared" si="5"/>
        <v>0</v>
      </c>
      <c r="BD6" s="46"/>
      <c r="BE6" s="104"/>
      <c r="BF6" s="14"/>
      <c r="BG6" s="196">
        <f>BG8+BG35+BG57+BG68</f>
        <v>300000</v>
      </c>
      <c r="BH6" s="106">
        <f>BH8+BH35+BH57+BH68</f>
        <v>0</v>
      </c>
      <c r="BI6" s="106">
        <f t="shared" ref="BI6:BN6" si="6">BI8+BI35+BI57+BI68</f>
        <v>0</v>
      </c>
      <c r="BJ6" s="106">
        <f t="shared" si="6"/>
        <v>0</v>
      </c>
      <c r="BK6" s="106">
        <f t="shared" si="6"/>
        <v>0</v>
      </c>
      <c r="BL6" s="106">
        <f t="shared" si="6"/>
        <v>0</v>
      </c>
      <c r="BM6" s="106">
        <f t="shared" si="6"/>
        <v>0</v>
      </c>
      <c r="BN6" s="106">
        <f t="shared" si="6"/>
        <v>0</v>
      </c>
      <c r="BO6" s="46"/>
      <c r="BP6" s="104"/>
      <c r="BQ6" s="14"/>
      <c r="BR6" s="196">
        <f>BR8+BR35+BR57+BR68</f>
        <v>400000</v>
      </c>
      <c r="BS6" s="106">
        <f>BS8+BS35+BS57+BS68</f>
        <v>0</v>
      </c>
      <c r="BT6" s="106">
        <f t="shared" ref="BT6:BY6" si="7">BT8+BT35+BT57+BT68</f>
        <v>0</v>
      </c>
      <c r="BU6" s="106">
        <f t="shared" si="7"/>
        <v>0</v>
      </c>
      <c r="BV6" s="106">
        <f t="shared" si="7"/>
        <v>0</v>
      </c>
      <c r="BW6" s="106">
        <f t="shared" si="7"/>
        <v>0</v>
      </c>
      <c r="BX6" s="106">
        <f t="shared" si="7"/>
        <v>0</v>
      </c>
      <c r="BY6" s="106">
        <f t="shared" si="7"/>
        <v>0</v>
      </c>
      <c r="BZ6" s="46"/>
      <c r="CA6" s="104"/>
      <c r="CB6" s="14"/>
      <c r="CC6" s="196">
        <f>CC8+CC35+CC57+CC68</f>
        <v>0</v>
      </c>
      <c r="CD6" s="106">
        <f>CD8+CD35+CD57+CD68</f>
        <v>0</v>
      </c>
      <c r="CE6" s="106">
        <f t="shared" ref="CE6:CJ6" si="8">CE8+CE35+CE57+CE68</f>
        <v>0</v>
      </c>
      <c r="CF6" s="106">
        <f t="shared" si="8"/>
        <v>0</v>
      </c>
      <c r="CG6" s="106">
        <f t="shared" si="8"/>
        <v>0</v>
      </c>
      <c r="CH6" s="106">
        <f t="shared" si="8"/>
        <v>0</v>
      </c>
      <c r="CI6" s="106">
        <f t="shared" si="8"/>
        <v>0</v>
      </c>
      <c r="CJ6" s="106">
        <f t="shared" si="8"/>
        <v>0</v>
      </c>
      <c r="CK6" s="46"/>
      <c r="CL6" s="104"/>
      <c r="CM6" s="14"/>
      <c r="CN6" s="196">
        <f>CN8+CN35+CN57+CN68</f>
        <v>0</v>
      </c>
      <c r="CO6" s="106">
        <f>CO8+CO35+CO57+CO68</f>
        <v>0</v>
      </c>
      <c r="CP6" s="106">
        <f t="shared" ref="CP6:CU6" si="9">CP8+CP35+CP57+CP68</f>
        <v>0</v>
      </c>
      <c r="CQ6" s="106">
        <f t="shared" si="9"/>
        <v>0</v>
      </c>
      <c r="CR6" s="106">
        <f t="shared" si="9"/>
        <v>0</v>
      </c>
      <c r="CS6" s="106">
        <f t="shared" si="9"/>
        <v>0</v>
      </c>
      <c r="CT6" s="106">
        <f t="shared" si="9"/>
        <v>0</v>
      </c>
      <c r="CU6" s="106">
        <f t="shared" si="9"/>
        <v>0</v>
      </c>
      <c r="CV6" s="46"/>
      <c r="CW6" s="104"/>
      <c r="CY6" s="196">
        <f>CY8+CY35+CY57+CY68</f>
        <v>0</v>
      </c>
      <c r="CZ6" s="106">
        <f>CZ8+CZ35+CZ57+CZ68</f>
        <v>0</v>
      </c>
      <c r="DA6" s="106">
        <f t="shared" ref="DA6:DF6" si="10">DA8+DA35+DA57+DA68</f>
        <v>0</v>
      </c>
      <c r="DB6" s="106">
        <f t="shared" si="10"/>
        <v>0</v>
      </c>
      <c r="DC6" s="106">
        <f t="shared" si="10"/>
        <v>0</v>
      </c>
      <c r="DD6" s="106">
        <f t="shared" si="10"/>
        <v>0</v>
      </c>
      <c r="DE6" s="106">
        <f t="shared" si="10"/>
        <v>0</v>
      </c>
      <c r="DF6" s="106">
        <f t="shared" si="10"/>
        <v>0</v>
      </c>
      <c r="DG6" s="46"/>
      <c r="DH6" s="104"/>
      <c r="DJ6" s="118">
        <v>2760000</v>
      </c>
      <c r="DK6" s="118"/>
      <c r="DL6" s="118"/>
      <c r="DM6" s="118"/>
      <c r="DN6" s="118"/>
      <c r="DO6" s="118"/>
      <c r="DP6" s="118"/>
      <c r="DQ6" s="118"/>
      <c r="DR6" s="118"/>
      <c r="DS6" s="118">
        <f>SUM(DJ6:DR6)</f>
        <v>2760000</v>
      </c>
      <c r="DU6" s="118">
        <f t="shared" ref="DU6:DU13" si="11">DV6+DW6+DX6+DY6+EA6</f>
        <v>2760000</v>
      </c>
      <c r="DV6" s="118">
        <f>DS6*0.85</f>
        <v>2346000</v>
      </c>
      <c r="DW6" s="118">
        <f>DS6*0.1</f>
        <v>276000</v>
      </c>
      <c r="DX6" s="118"/>
      <c r="DY6" s="118">
        <f>DS6*0.05</f>
        <v>138000</v>
      </c>
      <c r="DZ6" s="118">
        <f t="shared" ref="DZ6:DZ13" si="12">SUM(DV6:DY6)</f>
        <v>2760000</v>
      </c>
      <c r="EA6" s="118"/>
    </row>
    <row r="7" spans="1:140" ht="31.5" customHeight="1" thickBot="1" x14ac:dyDescent="0.3">
      <c r="A7" s="1363" t="s">
        <v>768</v>
      </c>
      <c r="B7" s="1196"/>
      <c r="C7" s="1287"/>
      <c r="D7" s="1196"/>
      <c r="E7" s="1196"/>
      <c r="F7" s="1196"/>
      <c r="G7" s="1196"/>
      <c r="H7" s="1196"/>
      <c r="I7" s="1196"/>
      <c r="J7" s="1196"/>
      <c r="K7" s="1195"/>
      <c r="L7" s="1195"/>
      <c r="M7" s="1197"/>
      <c r="N7" s="47"/>
      <c r="O7" s="1250" t="s">
        <v>365</v>
      </c>
      <c r="P7" s="1251"/>
      <c r="Q7" s="1251"/>
      <c r="R7" s="1251"/>
      <c r="S7" s="1251"/>
      <c r="T7" s="1251"/>
      <c r="U7" s="1251"/>
      <c r="V7" s="1251"/>
      <c r="W7" s="1251"/>
      <c r="X7" s="1252"/>
      <c r="Y7" s="47"/>
      <c r="Z7" s="1250" t="s">
        <v>365</v>
      </c>
      <c r="AA7" s="1251"/>
      <c r="AB7" s="1251"/>
      <c r="AC7" s="1251"/>
      <c r="AD7" s="1251"/>
      <c r="AE7" s="1251"/>
      <c r="AF7" s="1251"/>
      <c r="AG7" s="1251"/>
      <c r="AH7" s="1251"/>
      <c r="AI7" s="1252"/>
      <c r="AJ7" s="47"/>
      <c r="AK7" s="1250" t="s">
        <v>365</v>
      </c>
      <c r="AL7" s="1251"/>
      <c r="AM7" s="1251"/>
      <c r="AN7" s="1251"/>
      <c r="AO7" s="1251"/>
      <c r="AP7" s="1251"/>
      <c r="AQ7" s="1251"/>
      <c r="AR7" s="1251"/>
      <c r="AS7" s="1251"/>
      <c r="AT7" s="1252"/>
      <c r="AU7" s="47"/>
      <c r="AV7" s="1250" t="s">
        <v>365</v>
      </c>
      <c r="AW7" s="1251"/>
      <c r="AX7" s="1251"/>
      <c r="AY7" s="1251"/>
      <c r="AZ7" s="1251"/>
      <c r="BA7" s="1251"/>
      <c r="BB7" s="1251"/>
      <c r="BC7" s="1251"/>
      <c r="BD7" s="1251"/>
      <c r="BE7" s="1252"/>
      <c r="BF7" s="47"/>
      <c r="BG7" s="1250" t="s">
        <v>365</v>
      </c>
      <c r="BH7" s="1251"/>
      <c r="BI7" s="1251"/>
      <c r="BJ7" s="1251"/>
      <c r="BK7" s="1251"/>
      <c r="BL7" s="1251"/>
      <c r="BM7" s="1251"/>
      <c r="BN7" s="1251"/>
      <c r="BO7" s="1251"/>
      <c r="BP7" s="1252"/>
      <c r="BQ7" s="47"/>
      <c r="BR7" s="1250" t="s">
        <v>365</v>
      </c>
      <c r="BS7" s="1251"/>
      <c r="BT7" s="1251"/>
      <c r="BU7" s="1251"/>
      <c r="BV7" s="1251"/>
      <c r="BW7" s="1251"/>
      <c r="BX7" s="1251"/>
      <c r="BY7" s="1251"/>
      <c r="BZ7" s="1251"/>
      <c r="CA7" s="1252"/>
      <c r="CB7" s="47"/>
      <c r="CC7" s="1250" t="s">
        <v>365</v>
      </c>
      <c r="CD7" s="1251"/>
      <c r="CE7" s="1251"/>
      <c r="CF7" s="1251"/>
      <c r="CG7" s="1251"/>
      <c r="CH7" s="1251"/>
      <c r="CI7" s="1251"/>
      <c r="CJ7" s="1251"/>
      <c r="CK7" s="1251"/>
      <c r="CL7" s="1252"/>
      <c r="CM7" s="47"/>
      <c r="CN7" s="1250" t="s">
        <v>365</v>
      </c>
      <c r="CO7" s="1251"/>
      <c r="CP7" s="1251"/>
      <c r="CQ7" s="1251"/>
      <c r="CR7" s="1251"/>
      <c r="CS7" s="1251"/>
      <c r="CT7" s="1251"/>
      <c r="CU7" s="1251"/>
      <c r="CV7" s="1251"/>
      <c r="CW7" s="1252"/>
      <c r="CY7" s="1250" t="s">
        <v>365</v>
      </c>
      <c r="CZ7" s="1251"/>
      <c r="DA7" s="1251"/>
      <c r="DB7" s="1251"/>
      <c r="DC7" s="1251"/>
      <c r="DD7" s="1251"/>
      <c r="DE7" s="1251"/>
      <c r="DF7" s="1251"/>
      <c r="DG7" s="1251"/>
      <c r="DH7" s="1252"/>
      <c r="DJ7" s="118"/>
      <c r="DK7" s="118">
        <v>650000</v>
      </c>
      <c r="DL7" s="118">
        <v>1000000</v>
      </c>
      <c r="DM7" s="118"/>
      <c r="DN7" s="118"/>
      <c r="DO7" s="118"/>
      <c r="DP7" s="118"/>
      <c r="DQ7" s="118"/>
      <c r="DR7" s="118"/>
      <c r="DS7" s="118">
        <f t="shared" ref="DS7:DS70" si="13">SUM(DJ7:DR7)</f>
        <v>1650000</v>
      </c>
      <c r="DU7" s="118">
        <f t="shared" si="11"/>
        <v>1650000</v>
      </c>
      <c r="DV7" s="118">
        <v>0</v>
      </c>
      <c r="DW7" s="118">
        <f>DS7*0.7</f>
        <v>1155000</v>
      </c>
      <c r="DX7" s="118"/>
      <c r="DY7" s="118">
        <f>DS7*0.15</f>
        <v>247500</v>
      </c>
      <c r="DZ7" s="118">
        <f t="shared" si="12"/>
        <v>1402500</v>
      </c>
      <c r="EA7" s="118">
        <f>DS7*0.15</f>
        <v>247500</v>
      </c>
    </row>
    <row r="8" spans="1:140" s="143" customFormat="1" ht="32.25" customHeight="1" thickBot="1" x14ac:dyDescent="0.3">
      <c r="A8" s="23" t="s">
        <v>421</v>
      </c>
      <c r="B8" s="140"/>
      <c r="C8" s="146">
        <f>SUM(C9:C31)</f>
        <v>6208500</v>
      </c>
      <c r="D8" s="154">
        <f>SUM(D9:D31)</f>
        <v>2607311</v>
      </c>
      <c r="E8" s="142">
        <f t="shared" ref="E8:J8" si="14">SUM(E9:E31)</f>
        <v>1915048</v>
      </c>
      <c r="F8" s="142">
        <f t="shared" si="14"/>
        <v>284041</v>
      </c>
      <c r="G8" s="142">
        <f t="shared" si="14"/>
        <v>0</v>
      </c>
      <c r="H8" s="142">
        <f t="shared" si="14"/>
        <v>408222</v>
      </c>
      <c r="I8" s="142">
        <f t="shared" si="14"/>
        <v>2607311</v>
      </c>
      <c r="J8" s="142">
        <f t="shared" si="14"/>
        <v>0</v>
      </c>
      <c r="K8" s="24"/>
      <c r="L8" s="25"/>
      <c r="M8" s="26"/>
      <c r="N8" s="141"/>
      <c r="O8" s="157">
        <f>SUM(O9:O31)</f>
        <v>2827500</v>
      </c>
      <c r="P8" s="142">
        <f>SUM(P9:P31)</f>
        <v>2607311</v>
      </c>
      <c r="Q8" s="142">
        <f t="shared" ref="Q8:V8" si="15">SUM(Q9:Q31)</f>
        <v>1915048</v>
      </c>
      <c r="R8" s="142">
        <f t="shared" si="15"/>
        <v>284041</v>
      </c>
      <c r="S8" s="142">
        <f t="shared" si="15"/>
        <v>0</v>
      </c>
      <c r="T8" s="142">
        <f t="shared" si="15"/>
        <v>408222</v>
      </c>
      <c r="U8" s="17">
        <f t="shared" si="15"/>
        <v>2607311</v>
      </c>
      <c r="V8" s="142">
        <f t="shared" si="15"/>
        <v>0</v>
      </c>
      <c r="W8" s="24"/>
      <c r="X8" s="26"/>
      <c r="Y8" s="141"/>
      <c r="Z8" s="157">
        <f>SUM(Z9:Z31)</f>
        <v>973000</v>
      </c>
      <c r="AA8" s="142">
        <f>SUM(AA9:AA31)</f>
        <v>0</v>
      </c>
      <c r="AB8" s="142">
        <f t="shared" ref="AB8:AG8" si="16">SUM(AB9:AB31)</f>
        <v>0</v>
      </c>
      <c r="AC8" s="142">
        <f t="shared" si="16"/>
        <v>0</v>
      </c>
      <c r="AD8" s="142">
        <f t="shared" si="16"/>
        <v>0</v>
      </c>
      <c r="AE8" s="142">
        <f t="shared" si="16"/>
        <v>0</v>
      </c>
      <c r="AF8" s="17">
        <f t="shared" si="16"/>
        <v>0</v>
      </c>
      <c r="AG8" s="142">
        <f t="shared" si="16"/>
        <v>0</v>
      </c>
      <c r="AH8" s="24"/>
      <c r="AI8" s="26"/>
      <c r="AJ8" s="141"/>
      <c r="AK8" s="157">
        <f>SUM(AK9:AK31)</f>
        <v>1408000</v>
      </c>
      <c r="AL8" s="142">
        <f>SUM(AL9:AL31)</f>
        <v>0</v>
      </c>
      <c r="AM8" s="142">
        <f t="shared" ref="AM8:AR8" si="17">SUM(AM9:AM31)</f>
        <v>0</v>
      </c>
      <c r="AN8" s="142">
        <f t="shared" si="17"/>
        <v>0</v>
      </c>
      <c r="AO8" s="142">
        <f t="shared" si="17"/>
        <v>0</v>
      </c>
      <c r="AP8" s="142">
        <f t="shared" si="17"/>
        <v>0</v>
      </c>
      <c r="AQ8" s="17">
        <f t="shared" si="17"/>
        <v>0</v>
      </c>
      <c r="AR8" s="142">
        <f t="shared" si="17"/>
        <v>0</v>
      </c>
      <c r="AS8" s="24"/>
      <c r="AT8" s="26"/>
      <c r="AU8" s="141"/>
      <c r="AV8" s="157">
        <f>SUM(AV9:AV31)</f>
        <v>300000</v>
      </c>
      <c r="AW8" s="142">
        <f>SUM(AW9:AW31)</f>
        <v>0</v>
      </c>
      <c r="AX8" s="142">
        <f t="shared" ref="AX8:BC8" si="18">SUM(AX9:AX31)</f>
        <v>0</v>
      </c>
      <c r="AY8" s="142">
        <f t="shared" si="18"/>
        <v>0</v>
      </c>
      <c r="AZ8" s="142">
        <f t="shared" si="18"/>
        <v>0</v>
      </c>
      <c r="BA8" s="142">
        <f t="shared" si="18"/>
        <v>0</v>
      </c>
      <c r="BB8" s="17">
        <f t="shared" si="18"/>
        <v>0</v>
      </c>
      <c r="BC8" s="142">
        <f t="shared" si="18"/>
        <v>0</v>
      </c>
      <c r="BD8" s="24"/>
      <c r="BE8" s="26"/>
      <c r="BF8" s="141"/>
      <c r="BG8" s="157">
        <f>SUM(BG9:BG31)</f>
        <v>300000</v>
      </c>
      <c r="BH8" s="142">
        <f>SUM(BH9:BH31)</f>
        <v>0</v>
      </c>
      <c r="BI8" s="142">
        <f t="shared" ref="BI8:BN8" si="19">SUM(BI9:BI31)</f>
        <v>0</v>
      </c>
      <c r="BJ8" s="142">
        <f t="shared" si="19"/>
        <v>0</v>
      </c>
      <c r="BK8" s="142">
        <f t="shared" si="19"/>
        <v>0</v>
      </c>
      <c r="BL8" s="142">
        <f t="shared" si="19"/>
        <v>0</v>
      </c>
      <c r="BM8" s="17">
        <f t="shared" si="19"/>
        <v>0</v>
      </c>
      <c r="BN8" s="142">
        <f t="shared" si="19"/>
        <v>0</v>
      </c>
      <c r="BO8" s="24"/>
      <c r="BP8" s="26"/>
      <c r="BQ8" s="141"/>
      <c r="BR8" s="157">
        <f>SUM(BR9:BR31)</f>
        <v>400000</v>
      </c>
      <c r="BS8" s="142">
        <f>SUM(BS9:BS31)</f>
        <v>0</v>
      </c>
      <c r="BT8" s="142">
        <f t="shared" ref="BT8:BY8" si="20">SUM(BT9:BT31)</f>
        <v>0</v>
      </c>
      <c r="BU8" s="142">
        <f t="shared" si="20"/>
        <v>0</v>
      </c>
      <c r="BV8" s="142">
        <f t="shared" si="20"/>
        <v>0</v>
      </c>
      <c r="BW8" s="142">
        <f t="shared" si="20"/>
        <v>0</v>
      </c>
      <c r="BX8" s="17">
        <f t="shared" si="20"/>
        <v>0</v>
      </c>
      <c r="BY8" s="142">
        <f t="shared" si="20"/>
        <v>0</v>
      </c>
      <c r="BZ8" s="24"/>
      <c r="CA8" s="26"/>
      <c r="CB8" s="141"/>
      <c r="CC8" s="157">
        <f>SUM(CC9:CC31)</f>
        <v>0</v>
      </c>
      <c r="CD8" s="142">
        <f>SUM(CD9:CD31)</f>
        <v>0</v>
      </c>
      <c r="CE8" s="142">
        <f t="shared" ref="CE8:CJ8" si="21">SUM(CE9:CE31)</f>
        <v>0</v>
      </c>
      <c r="CF8" s="142">
        <f t="shared" si="21"/>
        <v>0</v>
      </c>
      <c r="CG8" s="142">
        <f t="shared" si="21"/>
        <v>0</v>
      </c>
      <c r="CH8" s="142">
        <f t="shared" si="21"/>
        <v>0</v>
      </c>
      <c r="CI8" s="17">
        <f t="shared" si="21"/>
        <v>0</v>
      </c>
      <c r="CJ8" s="142">
        <f t="shared" si="21"/>
        <v>0</v>
      </c>
      <c r="CK8" s="24"/>
      <c r="CL8" s="26"/>
      <c r="CM8" s="141"/>
      <c r="CN8" s="157">
        <f>SUM(CN9:CN31)</f>
        <v>0</v>
      </c>
      <c r="CO8" s="142">
        <f>SUM(CO9:CO31)</f>
        <v>0</v>
      </c>
      <c r="CP8" s="142">
        <f t="shared" ref="CP8:CU8" si="22">SUM(CP9:CP31)</f>
        <v>0</v>
      </c>
      <c r="CQ8" s="142">
        <f t="shared" si="22"/>
        <v>0</v>
      </c>
      <c r="CR8" s="142">
        <f t="shared" si="22"/>
        <v>0</v>
      </c>
      <c r="CS8" s="142">
        <f t="shared" si="22"/>
        <v>0</v>
      </c>
      <c r="CT8" s="17">
        <f t="shared" si="22"/>
        <v>0</v>
      </c>
      <c r="CU8" s="142">
        <f t="shared" si="22"/>
        <v>0</v>
      </c>
      <c r="CV8" s="24"/>
      <c r="CW8" s="26"/>
      <c r="CY8" s="157">
        <f>SUM(CY9:CY31)</f>
        <v>0</v>
      </c>
      <c r="CZ8" s="142">
        <f>SUM(CZ9:CZ31)</f>
        <v>0</v>
      </c>
      <c r="DA8" s="142">
        <f t="shared" ref="DA8:DF8" si="23">SUM(DA9:DA31)</f>
        <v>0</v>
      </c>
      <c r="DB8" s="142">
        <f t="shared" si="23"/>
        <v>0</v>
      </c>
      <c r="DC8" s="142">
        <f t="shared" si="23"/>
        <v>0</v>
      </c>
      <c r="DD8" s="142">
        <f t="shared" si="23"/>
        <v>0</v>
      </c>
      <c r="DE8" s="17">
        <f t="shared" si="23"/>
        <v>0</v>
      </c>
      <c r="DF8" s="142">
        <f t="shared" si="23"/>
        <v>0</v>
      </c>
      <c r="DG8" s="24"/>
      <c r="DH8" s="26"/>
      <c r="DJ8" s="144">
        <v>5000</v>
      </c>
      <c r="DK8" s="144"/>
      <c r="DL8" s="144"/>
      <c r="DM8" s="144"/>
      <c r="DN8" s="144"/>
      <c r="DO8" s="144"/>
      <c r="DP8" s="144"/>
      <c r="DQ8" s="144"/>
      <c r="DR8" s="144"/>
      <c r="DS8" s="144">
        <f t="shared" si="13"/>
        <v>5000</v>
      </c>
      <c r="DT8" s="158"/>
      <c r="DU8" s="144">
        <f t="shared" si="11"/>
        <v>5000</v>
      </c>
      <c r="DV8" s="144">
        <f>DS8*0.85</f>
        <v>4250</v>
      </c>
      <c r="DW8" s="144">
        <f>DS8*0.1</f>
        <v>500</v>
      </c>
      <c r="DX8" s="144"/>
      <c r="DY8" s="144">
        <f>DS8*0.05</f>
        <v>250</v>
      </c>
      <c r="DZ8" s="144">
        <f t="shared" si="12"/>
        <v>5000</v>
      </c>
      <c r="EA8" s="144"/>
      <c r="EB8" s="126"/>
      <c r="EC8" s="126"/>
      <c r="ED8" s="126"/>
      <c r="EE8" s="126"/>
      <c r="EF8" s="126"/>
      <c r="EG8" s="126"/>
      <c r="EH8" s="126"/>
      <c r="EI8" s="126"/>
      <c r="EJ8" s="126"/>
    </row>
    <row r="9" spans="1:140" ht="15" customHeight="1" x14ac:dyDescent="0.25">
      <c r="A9" s="1362" t="s">
        <v>272</v>
      </c>
      <c r="B9" s="1185"/>
      <c r="C9" s="1185"/>
      <c r="D9" s="1185"/>
      <c r="E9" s="1185"/>
      <c r="F9" s="1185"/>
      <c r="G9" s="1185"/>
      <c r="H9" s="1185"/>
      <c r="I9" s="1185"/>
      <c r="J9" s="1185"/>
      <c r="K9" s="1181"/>
      <c r="L9" s="1181"/>
      <c r="M9" s="1182"/>
      <c r="N9" s="47"/>
      <c r="O9" s="1288" t="s">
        <v>272</v>
      </c>
      <c r="P9" s="1289"/>
      <c r="Q9" s="1289"/>
      <c r="R9" s="1289"/>
      <c r="S9" s="1289"/>
      <c r="T9" s="1289"/>
      <c r="U9" s="1289"/>
      <c r="V9" s="1289"/>
      <c r="W9" s="1289"/>
      <c r="X9" s="1290"/>
      <c r="Y9" s="47"/>
      <c r="Z9" s="1288" t="s">
        <v>272</v>
      </c>
      <c r="AA9" s="1289"/>
      <c r="AB9" s="1289"/>
      <c r="AC9" s="1289"/>
      <c r="AD9" s="1289"/>
      <c r="AE9" s="1289"/>
      <c r="AF9" s="1289"/>
      <c r="AG9" s="1289"/>
      <c r="AH9" s="1289"/>
      <c r="AI9" s="1290"/>
      <c r="AJ9" s="47"/>
      <c r="AK9" s="1288" t="s">
        <v>272</v>
      </c>
      <c r="AL9" s="1289"/>
      <c r="AM9" s="1289"/>
      <c r="AN9" s="1289"/>
      <c r="AO9" s="1289"/>
      <c r="AP9" s="1289"/>
      <c r="AQ9" s="1289"/>
      <c r="AR9" s="1289"/>
      <c r="AS9" s="1289"/>
      <c r="AT9" s="1290"/>
      <c r="AU9" s="47"/>
      <c r="AV9" s="1288" t="s">
        <v>272</v>
      </c>
      <c r="AW9" s="1289"/>
      <c r="AX9" s="1289"/>
      <c r="AY9" s="1289"/>
      <c r="AZ9" s="1289"/>
      <c r="BA9" s="1289"/>
      <c r="BB9" s="1289"/>
      <c r="BC9" s="1289"/>
      <c r="BD9" s="1289"/>
      <c r="BE9" s="1290"/>
      <c r="BF9" s="47"/>
      <c r="BG9" s="1288" t="s">
        <v>272</v>
      </c>
      <c r="BH9" s="1289"/>
      <c r="BI9" s="1289"/>
      <c r="BJ9" s="1289"/>
      <c r="BK9" s="1289"/>
      <c r="BL9" s="1289"/>
      <c r="BM9" s="1289"/>
      <c r="BN9" s="1289"/>
      <c r="BO9" s="1289"/>
      <c r="BP9" s="1290"/>
      <c r="BQ9" s="47"/>
      <c r="BR9" s="1288" t="s">
        <v>272</v>
      </c>
      <c r="BS9" s="1289"/>
      <c r="BT9" s="1289"/>
      <c r="BU9" s="1289"/>
      <c r="BV9" s="1289"/>
      <c r="BW9" s="1289"/>
      <c r="BX9" s="1289"/>
      <c r="BY9" s="1289"/>
      <c r="BZ9" s="1289"/>
      <c r="CA9" s="1290"/>
      <c r="CB9" s="47"/>
      <c r="CC9" s="1288" t="s">
        <v>272</v>
      </c>
      <c r="CD9" s="1289"/>
      <c r="CE9" s="1289"/>
      <c r="CF9" s="1289"/>
      <c r="CG9" s="1289"/>
      <c r="CH9" s="1289"/>
      <c r="CI9" s="1289"/>
      <c r="CJ9" s="1289"/>
      <c r="CK9" s="1289"/>
      <c r="CL9" s="1290"/>
      <c r="CM9" s="47"/>
      <c r="CN9" s="1288" t="s">
        <v>272</v>
      </c>
      <c r="CO9" s="1289"/>
      <c r="CP9" s="1289"/>
      <c r="CQ9" s="1289"/>
      <c r="CR9" s="1289"/>
      <c r="CS9" s="1289"/>
      <c r="CT9" s="1289"/>
      <c r="CU9" s="1289"/>
      <c r="CV9" s="1289"/>
      <c r="CW9" s="1290"/>
      <c r="CY9" s="1288" t="s">
        <v>272</v>
      </c>
      <c r="CZ9" s="1289"/>
      <c r="DA9" s="1289"/>
      <c r="DB9" s="1289"/>
      <c r="DC9" s="1289"/>
      <c r="DD9" s="1289"/>
      <c r="DE9" s="1289"/>
      <c r="DF9" s="1289"/>
      <c r="DG9" s="1289"/>
      <c r="DH9" s="1290"/>
      <c r="DJ9" s="118"/>
      <c r="DK9" s="118">
        <v>60000</v>
      </c>
      <c r="DL9" s="118">
        <v>60000</v>
      </c>
      <c r="DM9" s="118"/>
      <c r="DN9" s="118"/>
      <c r="DO9" s="118"/>
      <c r="DP9" s="118"/>
      <c r="DQ9" s="118"/>
      <c r="DR9" s="118"/>
      <c r="DS9" s="118">
        <f t="shared" si="13"/>
        <v>120000</v>
      </c>
      <c r="DU9" s="118">
        <f t="shared" si="11"/>
        <v>120000</v>
      </c>
      <c r="DV9" s="118">
        <f>DS9*0.85</f>
        <v>102000</v>
      </c>
      <c r="DW9" s="118">
        <f>DS9*0.1</f>
        <v>12000</v>
      </c>
      <c r="DX9" s="118"/>
      <c r="DY9" s="118">
        <f>DS9*0.05</f>
        <v>6000</v>
      </c>
      <c r="DZ9" s="118">
        <f t="shared" si="12"/>
        <v>120000</v>
      </c>
      <c r="EA9" s="118"/>
    </row>
    <row r="10" spans="1:140" ht="74.25" customHeight="1" x14ac:dyDescent="0.25">
      <c r="A10" s="50" t="s">
        <v>233</v>
      </c>
      <c r="B10" s="613" t="s">
        <v>278</v>
      </c>
      <c r="C10" s="91">
        <f t="shared" ref="C10:C17" si="24">O10+Z10+AK10+AV10+BG10+BR10+CC10+CN10+CY10</f>
        <v>2760000</v>
      </c>
      <c r="D10" s="71">
        <f t="shared" ref="D10:J10" si="25">P10+AA10+AL10+AW10+BH10+BS10+CD10+CO10+CZ10</f>
        <v>2477276</v>
      </c>
      <c r="E10" s="71">
        <f t="shared" si="25"/>
        <v>1915048</v>
      </c>
      <c r="F10" s="71">
        <f t="shared" si="25"/>
        <v>225300</v>
      </c>
      <c r="G10" s="71">
        <f t="shared" si="25"/>
        <v>0</v>
      </c>
      <c r="H10" s="71">
        <f t="shared" si="25"/>
        <v>336928</v>
      </c>
      <c r="I10" s="71">
        <f t="shared" si="25"/>
        <v>2477276</v>
      </c>
      <c r="J10" s="71">
        <f t="shared" si="25"/>
        <v>0</v>
      </c>
      <c r="K10" s="51" t="s">
        <v>725</v>
      </c>
      <c r="L10" s="204" t="s">
        <v>652</v>
      </c>
      <c r="M10" s="58">
        <f t="shared" ref="M10:M23" si="26">X10++AI10+AT10+BE10+BP10++CA10+CL10+CW10+DH10</f>
        <v>1</v>
      </c>
      <c r="N10" s="15"/>
      <c r="O10" s="691">
        <v>2760000</v>
      </c>
      <c r="P10" s="643">
        <f>U10+V10</f>
        <v>2477276</v>
      </c>
      <c r="Q10" s="569">
        <v>1915048</v>
      </c>
      <c r="R10" s="569">
        <v>225300</v>
      </c>
      <c r="S10" s="569"/>
      <c r="T10" s="569">
        <v>336928</v>
      </c>
      <c r="U10" s="683">
        <f>Q10+R10+S10+T10</f>
        <v>2477276</v>
      </c>
      <c r="V10" s="569"/>
      <c r="W10" s="525" t="s">
        <v>725</v>
      </c>
      <c r="X10" s="672">
        <v>1</v>
      </c>
      <c r="Y10" s="15"/>
      <c r="Z10" s="97"/>
      <c r="AA10" s="93">
        <f>AF10+AG10</f>
        <v>0</v>
      </c>
      <c r="AB10" s="564"/>
      <c r="AC10" s="564"/>
      <c r="AD10" s="564"/>
      <c r="AE10" s="564"/>
      <c r="AF10" s="76">
        <f>AB10+AC10+AD10+AE10</f>
        <v>0</v>
      </c>
      <c r="AG10" s="564"/>
      <c r="AH10" s="51" t="s">
        <v>725</v>
      </c>
      <c r="AI10" s="190"/>
      <c r="AJ10" s="15"/>
      <c r="AK10" s="97"/>
      <c r="AL10" s="93">
        <f>AQ10+AR10</f>
        <v>0</v>
      </c>
      <c r="AM10" s="564"/>
      <c r="AN10" s="564"/>
      <c r="AO10" s="564"/>
      <c r="AP10" s="564"/>
      <c r="AQ10" s="76">
        <f>AM10+AN10+AO10+AP10</f>
        <v>0</v>
      </c>
      <c r="AR10" s="564"/>
      <c r="AS10" s="51" t="s">
        <v>725</v>
      </c>
      <c r="AT10" s="190"/>
      <c r="AU10" s="15"/>
      <c r="AV10" s="97">
        <v>0</v>
      </c>
      <c r="AW10" s="93">
        <f>BB10+BC10</f>
        <v>0</v>
      </c>
      <c r="AX10" s="564"/>
      <c r="AY10" s="564"/>
      <c r="AZ10" s="564"/>
      <c r="BA10" s="564"/>
      <c r="BB10" s="76">
        <f>AX10+AY10+AZ10+BA10</f>
        <v>0</v>
      </c>
      <c r="BC10" s="564"/>
      <c r="BD10" s="51" t="s">
        <v>725</v>
      </c>
      <c r="BE10" s="190"/>
      <c r="BF10" s="15"/>
      <c r="BG10" s="97">
        <v>0</v>
      </c>
      <c r="BH10" s="93">
        <f>BM10+BN10</f>
        <v>0</v>
      </c>
      <c r="BI10" s="564"/>
      <c r="BJ10" s="564"/>
      <c r="BK10" s="564"/>
      <c r="BL10" s="564"/>
      <c r="BM10" s="76">
        <f>BI10+BJ10+BK10+BL10</f>
        <v>0</v>
      </c>
      <c r="BN10" s="564"/>
      <c r="BO10" s="51" t="s">
        <v>725</v>
      </c>
      <c r="BP10" s="190"/>
      <c r="BQ10" s="15"/>
      <c r="BR10" s="97">
        <v>0</v>
      </c>
      <c r="BS10" s="93">
        <f>BX10+BY10</f>
        <v>0</v>
      </c>
      <c r="BT10" s="564"/>
      <c r="BU10" s="564"/>
      <c r="BV10" s="564"/>
      <c r="BW10" s="564"/>
      <c r="BX10" s="76">
        <f>BT10+BU10+BV10+BW10</f>
        <v>0</v>
      </c>
      <c r="BY10" s="564"/>
      <c r="BZ10" s="51" t="s">
        <v>725</v>
      </c>
      <c r="CA10" s="190"/>
      <c r="CB10" s="15"/>
      <c r="CC10" s="97">
        <v>0</v>
      </c>
      <c r="CD10" s="93">
        <f>CI10+CJ10</f>
        <v>0</v>
      </c>
      <c r="CE10" s="564"/>
      <c r="CF10" s="564"/>
      <c r="CG10" s="564"/>
      <c r="CH10" s="564"/>
      <c r="CI10" s="76">
        <f>CE10+CF10+CG10+CH10</f>
        <v>0</v>
      </c>
      <c r="CJ10" s="564"/>
      <c r="CK10" s="51" t="s">
        <v>725</v>
      </c>
      <c r="CL10" s="190"/>
      <c r="CM10" s="15"/>
      <c r="CN10" s="97">
        <v>0</v>
      </c>
      <c r="CO10" s="93">
        <f>CT10+CU10</f>
        <v>0</v>
      </c>
      <c r="CP10" s="564"/>
      <c r="CQ10" s="564"/>
      <c r="CR10" s="564"/>
      <c r="CS10" s="564"/>
      <c r="CT10" s="76">
        <f>CP10+CQ10+CR10+CS10</f>
        <v>0</v>
      </c>
      <c r="CU10" s="564"/>
      <c r="CV10" s="51" t="s">
        <v>725</v>
      </c>
      <c r="CW10" s="190"/>
      <c r="CY10" s="97">
        <v>0</v>
      </c>
      <c r="CZ10" s="93">
        <f>DE10+DF10</f>
        <v>0</v>
      </c>
      <c r="DA10" s="569"/>
      <c r="DB10" s="569"/>
      <c r="DC10" s="569"/>
      <c r="DD10" s="569"/>
      <c r="DE10" s="76">
        <f>DA10+DB10+DC10+DD10</f>
        <v>0</v>
      </c>
      <c r="DF10" s="564"/>
      <c r="DG10" s="51" t="s">
        <v>725</v>
      </c>
      <c r="DH10" s="190"/>
      <c r="DJ10" s="118">
        <v>50000</v>
      </c>
      <c r="DK10" s="118">
        <v>150000</v>
      </c>
      <c r="DL10" s="118">
        <v>150000</v>
      </c>
      <c r="DM10" s="118"/>
      <c r="DN10" s="118"/>
      <c r="DO10" s="118"/>
      <c r="DP10" s="118"/>
      <c r="DQ10" s="118"/>
      <c r="DR10" s="118"/>
      <c r="DS10" s="118">
        <f t="shared" si="13"/>
        <v>350000</v>
      </c>
      <c r="DU10" s="118">
        <f t="shared" si="11"/>
        <v>350000</v>
      </c>
      <c r="DV10" s="118">
        <f>DS10*0.85</f>
        <v>297500</v>
      </c>
      <c r="DW10" s="118">
        <f>DS10*0.1</f>
        <v>35000</v>
      </c>
      <c r="DX10" s="118"/>
      <c r="DY10" s="118">
        <f>DS10*0.05</f>
        <v>17500</v>
      </c>
      <c r="DZ10" s="118">
        <f t="shared" si="12"/>
        <v>350000</v>
      </c>
      <c r="EA10" s="118"/>
    </row>
    <row r="11" spans="1:140" ht="90" customHeight="1" x14ac:dyDescent="0.25">
      <c r="A11" s="50" t="s">
        <v>273</v>
      </c>
      <c r="B11" s="613" t="s">
        <v>279</v>
      </c>
      <c r="C11" s="91">
        <f t="shared" si="24"/>
        <v>1650000</v>
      </c>
      <c r="D11" s="71">
        <f t="shared" ref="D11:D16" si="27">P11+AA11+AL11+AW11+BH11+BS11+CD11+CO11+CZ11</f>
        <v>10960</v>
      </c>
      <c r="E11" s="71">
        <f t="shared" ref="E11:E16" si="28">Q11+AB11+AM11+AX11+BI11+BT11+CE11+CP11+DA11</f>
        <v>0</v>
      </c>
      <c r="F11" s="71">
        <f t="shared" ref="F11:F16" si="29">R11+AC11+AN11+AY11+BJ11+BU11+CF11+CQ11+DB11</f>
        <v>9960</v>
      </c>
      <c r="G11" s="71">
        <f t="shared" ref="G11:G16" si="30">S11+AD11+AO11+AZ11+BK11+BV11+CG11+CR11+DC11</f>
        <v>0</v>
      </c>
      <c r="H11" s="71">
        <f t="shared" ref="H11:H16" si="31">T11+AE11+AP11+BA11+BL11+BW11+CH11+CS11+DD11</f>
        <v>1000</v>
      </c>
      <c r="I11" s="71">
        <f t="shared" ref="I11:I16" si="32">U11+AF11+AQ11+BB11+BM11+BX11+CI11+CT11+DE11</f>
        <v>10960</v>
      </c>
      <c r="J11" s="71">
        <f t="shared" ref="J11:J16" si="33">V11+AG11+AR11+BC11+BN11+BY11+CJ11+CU11+DF11</f>
        <v>0</v>
      </c>
      <c r="K11" s="51" t="s">
        <v>725</v>
      </c>
      <c r="L11" s="204" t="s">
        <v>652</v>
      </c>
      <c r="M11" s="58">
        <f t="shared" si="26"/>
        <v>1</v>
      </c>
      <c r="N11" s="15"/>
      <c r="O11" s="691">
        <v>0</v>
      </c>
      <c r="P11" s="643">
        <f t="shared" ref="P11:P16" si="34">U11+V11</f>
        <v>10960</v>
      </c>
      <c r="Q11" s="569"/>
      <c r="R11" s="569">
        <v>9960</v>
      </c>
      <c r="S11" s="569"/>
      <c r="T11" s="569">
        <v>1000</v>
      </c>
      <c r="U11" s="683">
        <f t="shared" ref="U11:U16" si="35">Q11+R11+S11+T11</f>
        <v>10960</v>
      </c>
      <c r="V11" s="569"/>
      <c r="W11" s="525" t="s">
        <v>725</v>
      </c>
      <c r="X11" s="672">
        <v>1</v>
      </c>
      <c r="Y11" s="15"/>
      <c r="Z11" s="97">
        <v>650000</v>
      </c>
      <c r="AA11" s="93">
        <f t="shared" ref="AA11:AA16" si="36">AF11+AG11</f>
        <v>0</v>
      </c>
      <c r="AB11" s="564"/>
      <c r="AC11" s="564"/>
      <c r="AD11" s="564"/>
      <c r="AE11" s="564"/>
      <c r="AF11" s="76">
        <f t="shared" ref="AF11:AF16" si="37">AB11+AC11+AD11+AE11</f>
        <v>0</v>
      </c>
      <c r="AG11" s="564"/>
      <c r="AH11" s="51" t="s">
        <v>725</v>
      </c>
      <c r="AI11" s="190"/>
      <c r="AJ11" s="15"/>
      <c r="AK11" s="97">
        <v>1000000</v>
      </c>
      <c r="AL11" s="93">
        <f t="shared" ref="AL11:AL16" si="38">AQ11+AR11</f>
        <v>0</v>
      </c>
      <c r="AM11" s="564"/>
      <c r="AN11" s="564"/>
      <c r="AO11" s="564"/>
      <c r="AP11" s="564"/>
      <c r="AQ11" s="76">
        <f t="shared" ref="AQ11:AQ16" si="39">AM11+AN11+AO11+AP11</f>
        <v>0</v>
      </c>
      <c r="AR11" s="564"/>
      <c r="AS11" s="51" t="s">
        <v>725</v>
      </c>
      <c r="AT11" s="190"/>
      <c r="AU11" s="15"/>
      <c r="AV11" s="97">
        <v>0</v>
      </c>
      <c r="AW11" s="93">
        <f t="shared" ref="AW11:AW16" si="40">BB11+BC11</f>
        <v>0</v>
      </c>
      <c r="AX11" s="564"/>
      <c r="AY11" s="564"/>
      <c r="AZ11" s="564"/>
      <c r="BA11" s="564"/>
      <c r="BB11" s="76">
        <f t="shared" ref="BB11:BB16" si="41">AX11+AY11+AZ11+BA11</f>
        <v>0</v>
      </c>
      <c r="BC11" s="564"/>
      <c r="BD11" s="51" t="s">
        <v>725</v>
      </c>
      <c r="BE11" s="190"/>
      <c r="BF11" s="15"/>
      <c r="BG11" s="97">
        <v>0</v>
      </c>
      <c r="BH11" s="93">
        <f t="shared" ref="BH11:BH16" si="42">BM11+BN11</f>
        <v>0</v>
      </c>
      <c r="BI11" s="564"/>
      <c r="BJ11" s="564"/>
      <c r="BK11" s="564"/>
      <c r="BL11" s="564"/>
      <c r="BM11" s="76">
        <f t="shared" ref="BM11:BM16" si="43">BI11+BJ11+BK11+BL11</f>
        <v>0</v>
      </c>
      <c r="BN11" s="564"/>
      <c r="BO11" s="51" t="s">
        <v>725</v>
      </c>
      <c r="BP11" s="190"/>
      <c r="BQ11" s="15"/>
      <c r="BR11" s="97">
        <v>0</v>
      </c>
      <c r="BS11" s="93">
        <f t="shared" ref="BS11:BS16" si="44">BX11+BY11</f>
        <v>0</v>
      </c>
      <c r="BT11" s="564"/>
      <c r="BU11" s="564"/>
      <c r="BV11" s="564"/>
      <c r="BW11" s="564"/>
      <c r="BX11" s="76">
        <f t="shared" ref="BX11:BX16" si="45">BT11+BU11+BV11+BW11</f>
        <v>0</v>
      </c>
      <c r="BY11" s="564"/>
      <c r="BZ11" s="51" t="s">
        <v>725</v>
      </c>
      <c r="CA11" s="190"/>
      <c r="CB11" s="15"/>
      <c r="CC11" s="97">
        <v>0</v>
      </c>
      <c r="CD11" s="93">
        <f t="shared" ref="CD11:CD16" si="46">CI11+CJ11</f>
        <v>0</v>
      </c>
      <c r="CE11" s="564"/>
      <c r="CF11" s="564"/>
      <c r="CG11" s="564"/>
      <c r="CH11" s="564"/>
      <c r="CI11" s="76">
        <f t="shared" ref="CI11:CI16" si="47">CE11+CF11+CG11+CH11</f>
        <v>0</v>
      </c>
      <c r="CJ11" s="564"/>
      <c r="CK11" s="51" t="s">
        <v>725</v>
      </c>
      <c r="CL11" s="190"/>
      <c r="CM11" s="15"/>
      <c r="CN11" s="97">
        <v>0</v>
      </c>
      <c r="CO11" s="93">
        <f t="shared" ref="CO11:CO16" si="48">CT11+CU11</f>
        <v>0</v>
      </c>
      <c r="CP11" s="564"/>
      <c r="CQ11" s="564"/>
      <c r="CR11" s="564"/>
      <c r="CS11" s="564"/>
      <c r="CT11" s="76">
        <f t="shared" ref="CT11:CT16" si="49">CP11+CQ11+CR11+CS11</f>
        <v>0</v>
      </c>
      <c r="CU11" s="564"/>
      <c r="CV11" s="51" t="s">
        <v>725</v>
      </c>
      <c r="CW11" s="190"/>
      <c r="CY11" s="97">
        <v>0</v>
      </c>
      <c r="CZ11" s="93">
        <f t="shared" ref="CZ11:CZ16" si="50">DE11+DF11</f>
        <v>0</v>
      </c>
      <c r="DA11" s="569"/>
      <c r="DB11" s="569"/>
      <c r="DC11" s="569"/>
      <c r="DD11" s="569"/>
      <c r="DE11" s="76">
        <f t="shared" ref="DE11:DE16" si="51">DA11+DB11+DC11+DD11</f>
        <v>0</v>
      </c>
      <c r="DF11" s="564"/>
      <c r="DG11" s="51" t="s">
        <v>725</v>
      </c>
      <c r="DH11" s="190"/>
      <c r="DJ11" s="118">
        <v>10000</v>
      </c>
      <c r="DK11" s="118">
        <v>30000</v>
      </c>
      <c r="DL11" s="118">
        <v>35000</v>
      </c>
      <c r="DM11" s="118"/>
      <c r="DN11" s="118"/>
      <c r="DO11" s="118"/>
      <c r="DP11" s="118"/>
      <c r="DQ11" s="118"/>
      <c r="DR11" s="118"/>
      <c r="DS11" s="118">
        <f t="shared" si="13"/>
        <v>75000</v>
      </c>
      <c r="DU11" s="118">
        <f t="shared" si="11"/>
        <v>75000</v>
      </c>
      <c r="DV11" s="118">
        <v>0</v>
      </c>
      <c r="DW11" s="118">
        <f>DS11*0.7</f>
        <v>52500</v>
      </c>
      <c r="DX11" s="118"/>
      <c r="DY11" s="118">
        <f>DS11*0.15</f>
        <v>11250</v>
      </c>
      <c r="DZ11" s="118">
        <f t="shared" si="12"/>
        <v>63750</v>
      </c>
      <c r="EA11" s="118">
        <f>DS11*0.15</f>
        <v>11250</v>
      </c>
    </row>
    <row r="12" spans="1:140" ht="72" customHeight="1" x14ac:dyDescent="0.25">
      <c r="A12" s="1174" t="s">
        <v>274</v>
      </c>
      <c r="B12" s="1179" t="s">
        <v>280</v>
      </c>
      <c r="C12" s="91">
        <f t="shared" si="24"/>
        <v>5000</v>
      </c>
      <c r="D12" s="71">
        <f t="shared" si="27"/>
        <v>6100</v>
      </c>
      <c r="E12" s="71">
        <f t="shared" si="28"/>
        <v>0</v>
      </c>
      <c r="F12" s="71">
        <f t="shared" si="29"/>
        <v>5000</v>
      </c>
      <c r="G12" s="71">
        <f t="shared" si="30"/>
        <v>0</v>
      </c>
      <c r="H12" s="71">
        <f t="shared" si="31"/>
        <v>1100</v>
      </c>
      <c r="I12" s="71">
        <f t="shared" si="32"/>
        <v>6100</v>
      </c>
      <c r="J12" s="71">
        <f t="shared" si="33"/>
        <v>0</v>
      </c>
      <c r="K12" s="51" t="s">
        <v>84</v>
      </c>
      <c r="L12" s="204" t="s">
        <v>652</v>
      </c>
      <c r="M12" s="58">
        <f t="shared" si="26"/>
        <v>0</v>
      </c>
      <c r="N12" s="15"/>
      <c r="O12" s="691">
        <v>5000</v>
      </c>
      <c r="P12" s="643">
        <f t="shared" si="34"/>
        <v>6100</v>
      </c>
      <c r="Q12" s="569"/>
      <c r="R12" s="569">
        <v>5000</v>
      </c>
      <c r="S12" s="569"/>
      <c r="T12" s="569">
        <v>1100</v>
      </c>
      <c r="U12" s="683">
        <f t="shared" si="35"/>
        <v>6100</v>
      </c>
      <c r="V12" s="569"/>
      <c r="W12" s="525" t="s">
        <v>84</v>
      </c>
      <c r="X12" s="672"/>
      <c r="Y12" s="15"/>
      <c r="Z12" s="97">
        <v>0</v>
      </c>
      <c r="AA12" s="93">
        <f t="shared" si="36"/>
        <v>0</v>
      </c>
      <c r="AB12" s="564"/>
      <c r="AC12" s="564"/>
      <c r="AD12" s="564"/>
      <c r="AE12" s="564"/>
      <c r="AF12" s="76">
        <f t="shared" si="37"/>
        <v>0</v>
      </c>
      <c r="AG12" s="564"/>
      <c r="AH12" s="51" t="s">
        <v>84</v>
      </c>
      <c r="AI12" s="190"/>
      <c r="AJ12" s="15"/>
      <c r="AK12" s="97">
        <v>0</v>
      </c>
      <c r="AL12" s="93">
        <f t="shared" si="38"/>
        <v>0</v>
      </c>
      <c r="AM12" s="564"/>
      <c r="AN12" s="564"/>
      <c r="AO12" s="564"/>
      <c r="AP12" s="564"/>
      <c r="AQ12" s="76">
        <f t="shared" si="39"/>
        <v>0</v>
      </c>
      <c r="AR12" s="564"/>
      <c r="AS12" s="51" t="s">
        <v>84</v>
      </c>
      <c r="AT12" s="190"/>
      <c r="AU12" s="15"/>
      <c r="AV12" s="97">
        <v>0</v>
      </c>
      <c r="AW12" s="93">
        <f t="shared" si="40"/>
        <v>0</v>
      </c>
      <c r="AX12" s="564"/>
      <c r="AY12" s="564"/>
      <c r="AZ12" s="564"/>
      <c r="BA12" s="564"/>
      <c r="BB12" s="76">
        <f t="shared" si="41"/>
        <v>0</v>
      </c>
      <c r="BC12" s="564"/>
      <c r="BD12" s="51" t="s">
        <v>84</v>
      </c>
      <c r="BE12" s="190"/>
      <c r="BF12" s="15"/>
      <c r="BG12" s="97">
        <v>0</v>
      </c>
      <c r="BH12" s="93">
        <f t="shared" si="42"/>
        <v>0</v>
      </c>
      <c r="BI12" s="564"/>
      <c r="BJ12" s="564"/>
      <c r="BK12" s="564"/>
      <c r="BL12" s="564"/>
      <c r="BM12" s="76">
        <f t="shared" si="43"/>
        <v>0</v>
      </c>
      <c r="BN12" s="564"/>
      <c r="BO12" s="51" t="s">
        <v>84</v>
      </c>
      <c r="BP12" s="190"/>
      <c r="BQ12" s="15"/>
      <c r="BR12" s="97">
        <v>0</v>
      </c>
      <c r="BS12" s="93">
        <f t="shared" si="44"/>
        <v>0</v>
      </c>
      <c r="BT12" s="564"/>
      <c r="BU12" s="564"/>
      <c r="BV12" s="564"/>
      <c r="BW12" s="564"/>
      <c r="BX12" s="76">
        <f t="shared" si="45"/>
        <v>0</v>
      </c>
      <c r="BY12" s="564"/>
      <c r="BZ12" s="51" t="s">
        <v>84</v>
      </c>
      <c r="CA12" s="190"/>
      <c r="CB12" s="15"/>
      <c r="CC12" s="97">
        <v>0</v>
      </c>
      <c r="CD12" s="93">
        <f t="shared" si="46"/>
        <v>0</v>
      </c>
      <c r="CE12" s="564"/>
      <c r="CF12" s="564"/>
      <c r="CG12" s="564"/>
      <c r="CH12" s="564"/>
      <c r="CI12" s="76">
        <f t="shared" si="47"/>
        <v>0</v>
      </c>
      <c r="CJ12" s="564"/>
      <c r="CK12" s="51" t="s">
        <v>84</v>
      </c>
      <c r="CL12" s="190"/>
      <c r="CM12" s="15"/>
      <c r="CN12" s="97">
        <v>0</v>
      </c>
      <c r="CO12" s="93">
        <f t="shared" si="48"/>
        <v>0</v>
      </c>
      <c r="CP12" s="564"/>
      <c r="CQ12" s="564"/>
      <c r="CR12" s="564"/>
      <c r="CS12" s="564"/>
      <c r="CT12" s="76">
        <f t="shared" si="49"/>
        <v>0</v>
      </c>
      <c r="CU12" s="564"/>
      <c r="CV12" s="51" t="s">
        <v>84</v>
      </c>
      <c r="CW12" s="190"/>
      <c r="CY12" s="97">
        <v>0</v>
      </c>
      <c r="CZ12" s="93">
        <f t="shared" si="50"/>
        <v>0</v>
      </c>
      <c r="DA12" s="569"/>
      <c r="DB12" s="569"/>
      <c r="DC12" s="569"/>
      <c r="DD12" s="569"/>
      <c r="DE12" s="76">
        <f t="shared" si="51"/>
        <v>0</v>
      </c>
      <c r="DF12" s="564"/>
      <c r="DG12" s="51" t="s">
        <v>84</v>
      </c>
      <c r="DH12" s="190"/>
      <c r="DJ12" s="118"/>
      <c r="DK12" s="118">
        <v>13000</v>
      </c>
      <c r="DL12" s="118">
        <v>14000</v>
      </c>
      <c r="DM12" s="118"/>
      <c r="DN12" s="118"/>
      <c r="DO12" s="118"/>
      <c r="DP12" s="118"/>
      <c r="DQ12" s="118"/>
      <c r="DR12" s="118"/>
      <c r="DS12" s="118">
        <f t="shared" si="13"/>
        <v>27000</v>
      </c>
      <c r="DU12" s="118">
        <f t="shared" si="11"/>
        <v>27000</v>
      </c>
      <c r="DV12" s="118">
        <v>0</v>
      </c>
      <c r="DW12" s="118">
        <f>DS12*0.7</f>
        <v>18900</v>
      </c>
      <c r="DX12" s="118"/>
      <c r="DY12" s="118">
        <f>DS12*0.15</f>
        <v>4050</v>
      </c>
      <c r="DZ12" s="118">
        <f t="shared" si="12"/>
        <v>22950</v>
      </c>
      <c r="EA12" s="118">
        <f>DS12*0.15</f>
        <v>4050</v>
      </c>
    </row>
    <row r="13" spans="1:140" ht="82.5" customHeight="1" x14ac:dyDescent="0.25">
      <c r="A13" s="1174"/>
      <c r="B13" s="1179"/>
      <c r="C13" s="91">
        <f t="shared" si="24"/>
        <v>120000</v>
      </c>
      <c r="D13" s="71">
        <f t="shared" si="27"/>
        <v>0</v>
      </c>
      <c r="E13" s="71">
        <f t="shared" si="28"/>
        <v>0</v>
      </c>
      <c r="F13" s="71">
        <f t="shared" si="29"/>
        <v>0</v>
      </c>
      <c r="G13" s="71">
        <f t="shared" si="30"/>
        <v>0</v>
      </c>
      <c r="H13" s="71">
        <f t="shared" si="31"/>
        <v>0</v>
      </c>
      <c r="I13" s="71">
        <f t="shared" si="32"/>
        <v>0</v>
      </c>
      <c r="J13" s="71">
        <f t="shared" si="33"/>
        <v>0</v>
      </c>
      <c r="K13" s="51" t="s">
        <v>83</v>
      </c>
      <c r="L13" s="204" t="s">
        <v>652</v>
      </c>
      <c r="M13" s="58">
        <f t="shared" si="26"/>
        <v>0</v>
      </c>
      <c r="N13" s="15"/>
      <c r="O13" s="691">
        <v>0</v>
      </c>
      <c r="P13" s="643">
        <f t="shared" si="34"/>
        <v>0</v>
      </c>
      <c r="Q13" s="569"/>
      <c r="R13" s="569"/>
      <c r="S13" s="569"/>
      <c r="T13" s="569"/>
      <c r="U13" s="683">
        <f t="shared" si="35"/>
        <v>0</v>
      </c>
      <c r="V13" s="569"/>
      <c r="W13" s="525" t="s">
        <v>83</v>
      </c>
      <c r="X13" s="672"/>
      <c r="Y13" s="15"/>
      <c r="Z13" s="97">
        <v>60000</v>
      </c>
      <c r="AA13" s="93">
        <f t="shared" si="36"/>
        <v>0</v>
      </c>
      <c r="AB13" s="564"/>
      <c r="AC13" s="564"/>
      <c r="AD13" s="564"/>
      <c r="AE13" s="564"/>
      <c r="AF13" s="76">
        <f t="shared" si="37"/>
        <v>0</v>
      </c>
      <c r="AG13" s="564"/>
      <c r="AH13" s="51" t="s">
        <v>83</v>
      </c>
      <c r="AI13" s="190"/>
      <c r="AJ13" s="15"/>
      <c r="AK13" s="97">
        <v>60000</v>
      </c>
      <c r="AL13" s="93">
        <f t="shared" si="38"/>
        <v>0</v>
      </c>
      <c r="AM13" s="564"/>
      <c r="AN13" s="564"/>
      <c r="AO13" s="564"/>
      <c r="AP13" s="564"/>
      <c r="AQ13" s="76">
        <f t="shared" si="39"/>
        <v>0</v>
      </c>
      <c r="AR13" s="564"/>
      <c r="AS13" s="51" t="s">
        <v>83</v>
      </c>
      <c r="AT13" s="190"/>
      <c r="AU13" s="15"/>
      <c r="AV13" s="97">
        <v>0</v>
      </c>
      <c r="AW13" s="93">
        <f t="shared" si="40"/>
        <v>0</v>
      </c>
      <c r="AX13" s="564"/>
      <c r="AY13" s="564"/>
      <c r="AZ13" s="564"/>
      <c r="BA13" s="564"/>
      <c r="BB13" s="76">
        <f t="shared" si="41"/>
        <v>0</v>
      </c>
      <c r="BC13" s="564"/>
      <c r="BD13" s="51" t="s">
        <v>83</v>
      </c>
      <c r="BE13" s="190"/>
      <c r="BF13" s="15"/>
      <c r="BG13" s="97">
        <v>0</v>
      </c>
      <c r="BH13" s="93">
        <f t="shared" si="42"/>
        <v>0</v>
      </c>
      <c r="BI13" s="564"/>
      <c r="BJ13" s="564"/>
      <c r="BK13" s="564"/>
      <c r="BL13" s="564"/>
      <c r="BM13" s="76">
        <f t="shared" si="43"/>
        <v>0</v>
      </c>
      <c r="BN13" s="564"/>
      <c r="BO13" s="51" t="s">
        <v>83</v>
      </c>
      <c r="BP13" s="190"/>
      <c r="BQ13" s="15"/>
      <c r="BR13" s="97">
        <v>0</v>
      </c>
      <c r="BS13" s="93">
        <f t="shared" si="44"/>
        <v>0</v>
      </c>
      <c r="BT13" s="564"/>
      <c r="BU13" s="564"/>
      <c r="BV13" s="564"/>
      <c r="BW13" s="564"/>
      <c r="BX13" s="76">
        <f t="shared" si="45"/>
        <v>0</v>
      </c>
      <c r="BY13" s="564"/>
      <c r="BZ13" s="51" t="s">
        <v>83</v>
      </c>
      <c r="CA13" s="190"/>
      <c r="CB13" s="15"/>
      <c r="CC13" s="97">
        <v>0</v>
      </c>
      <c r="CD13" s="93">
        <f t="shared" si="46"/>
        <v>0</v>
      </c>
      <c r="CE13" s="564"/>
      <c r="CF13" s="564"/>
      <c r="CG13" s="564"/>
      <c r="CH13" s="564"/>
      <c r="CI13" s="76">
        <f t="shared" si="47"/>
        <v>0</v>
      </c>
      <c r="CJ13" s="564"/>
      <c r="CK13" s="51" t="s">
        <v>83</v>
      </c>
      <c r="CL13" s="190"/>
      <c r="CM13" s="15"/>
      <c r="CN13" s="97">
        <v>0</v>
      </c>
      <c r="CO13" s="93">
        <f t="shared" si="48"/>
        <v>0</v>
      </c>
      <c r="CP13" s="564"/>
      <c r="CQ13" s="564"/>
      <c r="CR13" s="564"/>
      <c r="CS13" s="564"/>
      <c r="CT13" s="76">
        <f t="shared" si="49"/>
        <v>0</v>
      </c>
      <c r="CU13" s="564"/>
      <c r="CV13" s="51" t="s">
        <v>83</v>
      </c>
      <c r="CW13" s="190"/>
      <c r="CY13" s="97">
        <v>0</v>
      </c>
      <c r="CZ13" s="93">
        <f t="shared" si="50"/>
        <v>0</v>
      </c>
      <c r="DA13" s="569"/>
      <c r="DB13" s="569"/>
      <c r="DC13" s="569"/>
      <c r="DD13" s="569"/>
      <c r="DE13" s="76">
        <f t="shared" si="51"/>
        <v>0</v>
      </c>
      <c r="DF13" s="564"/>
      <c r="DG13" s="51" t="s">
        <v>83</v>
      </c>
      <c r="DH13" s="190"/>
      <c r="DJ13" s="118"/>
      <c r="DK13" s="118">
        <v>15000</v>
      </c>
      <c r="DL13" s="118">
        <v>15000</v>
      </c>
      <c r="DM13" s="118"/>
      <c r="DN13" s="118"/>
      <c r="DO13" s="118"/>
      <c r="DP13" s="118"/>
      <c r="DQ13" s="118"/>
      <c r="DR13" s="118"/>
      <c r="DS13" s="118">
        <f t="shared" si="13"/>
        <v>30000</v>
      </c>
      <c r="DU13" s="118">
        <f t="shared" si="11"/>
        <v>30000</v>
      </c>
      <c r="DV13" s="118">
        <v>0</v>
      </c>
      <c r="DW13" s="118">
        <v>0</v>
      </c>
      <c r="DX13" s="118">
        <v>0</v>
      </c>
      <c r="DY13" s="118">
        <f>DS13</f>
        <v>30000</v>
      </c>
      <c r="DZ13" s="118">
        <f t="shared" si="12"/>
        <v>30000</v>
      </c>
      <c r="EA13" s="118"/>
    </row>
    <row r="14" spans="1:140" ht="82.5" customHeight="1" x14ac:dyDescent="0.25">
      <c r="A14" s="1174"/>
      <c r="B14" s="1179"/>
      <c r="C14" s="91">
        <f t="shared" si="24"/>
        <v>350000</v>
      </c>
      <c r="D14" s="71">
        <f t="shared" si="27"/>
        <v>95215</v>
      </c>
      <c r="E14" s="71">
        <f t="shared" si="28"/>
        <v>0</v>
      </c>
      <c r="F14" s="71">
        <f t="shared" si="29"/>
        <v>39996</v>
      </c>
      <c r="G14" s="71">
        <f t="shared" si="30"/>
        <v>0</v>
      </c>
      <c r="H14" s="71">
        <f t="shared" si="31"/>
        <v>55219</v>
      </c>
      <c r="I14" s="71">
        <f t="shared" si="32"/>
        <v>95215</v>
      </c>
      <c r="J14" s="71">
        <f t="shared" si="33"/>
        <v>0</v>
      </c>
      <c r="K14" s="51" t="s">
        <v>85</v>
      </c>
      <c r="L14" s="204" t="s">
        <v>652</v>
      </c>
      <c r="M14" s="58">
        <f t="shared" si="26"/>
        <v>0</v>
      </c>
      <c r="N14" s="15"/>
      <c r="O14" s="691">
        <v>50000</v>
      </c>
      <c r="P14" s="643">
        <f t="shared" si="34"/>
        <v>95215</v>
      </c>
      <c r="Q14" s="569"/>
      <c r="R14" s="569">
        <v>39996</v>
      </c>
      <c r="S14" s="569"/>
      <c r="T14" s="569">
        <v>55219</v>
      </c>
      <c r="U14" s="683">
        <f t="shared" si="35"/>
        <v>95215</v>
      </c>
      <c r="V14" s="569"/>
      <c r="W14" s="525" t="s">
        <v>85</v>
      </c>
      <c r="X14" s="672"/>
      <c r="Y14" s="15"/>
      <c r="Z14" s="97">
        <v>150000</v>
      </c>
      <c r="AA14" s="93">
        <f t="shared" si="36"/>
        <v>0</v>
      </c>
      <c r="AB14" s="564"/>
      <c r="AC14" s="564"/>
      <c r="AD14" s="564"/>
      <c r="AE14" s="564"/>
      <c r="AF14" s="76">
        <f t="shared" si="37"/>
        <v>0</v>
      </c>
      <c r="AG14" s="564"/>
      <c r="AH14" s="51" t="s">
        <v>85</v>
      </c>
      <c r="AI14" s="190"/>
      <c r="AJ14" s="15"/>
      <c r="AK14" s="97">
        <v>150000</v>
      </c>
      <c r="AL14" s="93">
        <f t="shared" si="38"/>
        <v>0</v>
      </c>
      <c r="AM14" s="564"/>
      <c r="AN14" s="564"/>
      <c r="AO14" s="564"/>
      <c r="AP14" s="564"/>
      <c r="AQ14" s="76">
        <f t="shared" si="39"/>
        <v>0</v>
      </c>
      <c r="AR14" s="564"/>
      <c r="AS14" s="51" t="s">
        <v>85</v>
      </c>
      <c r="AT14" s="190"/>
      <c r="AU14" s="15"/>
      <c r="AV14" s="97">
        <v>0</v>
      </c>
      <c r="AW14" s="93">
        <f t="shared" si="40"/>
        <v>0</v>
      </c>
      <c r="AX14" s="564"/>
      <c r="AY14" s="564"/>
      <c r="AZ14" s="564"/>
      <c r="BA14" s="564"/>
      <c r="BB14" s="76">
        <f t="shared" si="41"/>
        <v>0</v>
      </c>
      <c r="BC14" s="564"/>
      <c r="BD14" s="51" t="s">
        <v>85</v>
      </c>
      <c r="BE14" s="190"/>
      <c r="BF14" s="15"/>
      <c r="BG14" s="97">
        <v>0</v>
      </c>
      <c r="BH14" s="93">
        <f t="shared" si="42"/>
        <v>0</v>
      </c>
      <c r="BI14" s="564"/>
      <c r="BJ14" s="564"/>
      <c r="BK14" s="564"/>
      <c r="BL14" s="564"/>
      <c r="BM14" s="76">
        <f t="shared" si="43"/>
        <v>0</v>
      </c>
      <c r="BN14" s="564"/>
      <c r="BO14" s="51" t="s">
        <v>85</v>
      </c>
      <c r="BP14" s="190"/>
      <c r="BQ14" s="15"/>
      <c r="BR14" s="97">
        <v>0</v>
      </c>
      <c r="BS14" s="93">
        <f t="shared" si="44"/>
        <v>0</v>
      </c>
      <c r="BT14" s="564"/>
      <c r="BU14" s="564"/>
      <c r="BV14" s="564"/>
      <c r="BW14" s="564"/>
      <c r="BX14" s="76">
        <f t="shared" si="45"/>
        <v>0</v>
      </c>
      <c r="BY14" s="564"/>
      <c r="BZ14" s="51" t="s">
        <v>85</v>
      </c>
      <c r="CA14" s="190"/>
      <c r="CB14" s="15"/>
      <c r="CC14" s="97">
        <v>0</v>
      </c>
      <c r="CD14" s="93">
        <f t="shared" si="46"/>
        <v>0</v>
      </c>
      <c r="CE14" s="564"/>
      <c r="CF14" s="564"/>
      <c r="CG14" s="564"/>
      <c r="CH14" s="564"/>
      <c r="CI14" s="76">
        <f t="shared" si="47"/>
        <v>0</v>
      </c>
      <c r="CJ14" s="564"/>
      <c r="CK14" s="51" t="s">
        <v>85</v>
      </c>
      <c r="CL14" s="190"/>
      <c r="CM14" s="15"/>
      <c r="CN14" s="97">
        <v>0</v>
      </c>
      <c r="CO14" s="93">
        <f t="shared" si="48"/>
        <v>0</v>
      </c>
      <c r="CP14" s="564"/>
      <c r="CQ14" s="564"/>
      <c r="CR14" s="564"/>
      <c r="CS14" s="564"/>
      <c r="CT14" s="76">
        <f t="shared" si="49"/>
        <v>0</v>
      </c>
      <c r="CU14" s="564"/>
      <c r="CV14" s="51" t="s">
        <v>85</v>
      </c>
      <c r="CW14" s="190"/>
      <c r="CY14" s="97">
        <v>0</v>
      </c>
      <c r="CZ14" s="93">
        <f t="shared" si="50"/>
        <v>0</v>
      </c>
      <c r="DA14" s="569"/>
      <c r="DB14" s="569"/>
      <c r="DC14" s="569"/>
      <c r="DD14" s="569"/>
      <c r="DE14" s="76">
        <f t="shared" si="51"/>
        <v>0</v>
      </c>
      <c r="DF14" s="564"/>
      <c r="DG14" s="51" t="s">
        <v>85</v>
      </c>
      <c r="DH14" s="190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>
        <f t="shared" si="13"/>
        <v>0</v>
      </c>
    </row>
    <row r="15" spans="1:140" ht="99.75" customHeight="1" x14ac:dyDescent="0.25">
      <c r="A15" s="50" t="s">
        <v>275</v>
      </c>
      <c r="B15" s="613" t="s">
        <v>285</v>
      </c>
      <c r="C15" s="91">
        <f t="shared" si="24"/>
        <v>75000</v>
      </c>
      <c r="D15" s="71">
        <f t="shared" si="27"/>
        <v>11700</v>
      </c>
      <c r="E15" s="71">
        <f t="shared" si="28"/>
        <v>0</v>
      </c>
      <c r="F15" s="71">
        <f t="shared" si="29"/>
        <v>3785</v>
      </c>
      <c r="G15" s="71">
        <f t="shared" si="30"/>
        <v>0</v>
      </c>
      <c r="H15" s="71">
        <f t="shared" si="31"/>
        <v>7915</v>
      </c>
      <c r="I15" s="71">
        <f t="shared" si="32"/>
        <v>11700</v>
      </c>
      <c r="J15" s="71">
        <f t="shared" si="33"/>
        <v>0</v>
      </c>
      <c r="K15" s="51" t="s">
        <v>726</v>
      </c>
      <c r="L15" s="204" t="s">
        <v>652</v>
      </c>
      <c r="M15" s="58">
        <f t="shared" si="26"/>
        <v>1</v>
      </c>
      <c r="N15" s="15"/>
      <c r="O15" s="691">
        <v>10000</v>
      </c>
      <c r="P15" s="643">
        <f t="shared" si="34"/>
        <v>11700</v>
      </c>
      <c r="Q15" s="569"/>
      <c r="R15" s="569">
        <v>3785</v>
      </c>
      <c r="S15" s="569"/>
      <c r="T15" s="569">
        <f>11700-R15</f>
        <v>7915</v>
      </c>
      <c r="U15" s="683">
        <f t="shared" si="35"/>
        <v>11700</v>
      </c>
      <c r="V15" s="569"/>
      <c r="W15" s="525" t="s">
        <v>726</v>
      </c>
      <c r="X15" s="672">
        <v>1</v>
      </c>
      <c r="Y15" s="15"/>
      <c r="Z15" s="97">
        <v>30000</v>
      </c>
      <c r="AA15" s="93">
        <f t="shared" si="36"/>
        <v>0</v>
      </c>
      <c r="AB15" s="564"/>
      <c r="AC15" s="564"/>
      <c r="AD15" s="564"/>
      <c r="AE15" s="564"/>
      <c r="AF15" s="76">
        <f t="shared" si="37"/>
        <v>0</v>
      </c>
      <c r="AG15" s="564"/>
      <c r="AH15" s="51" t="s">
        <v>726</v>
      </c>
      <c r="AI15" s="190"/>
      <c r="AJ15" s="15"/>
      <c r="AK15" s="97">
        <v>35000</v>
      </c>
      <c r="AL15" s="93">
        <f t="shared" si="38"/>
        <v>0</v>
      </c>
      <c r="AM15" s="564"/>
      <c r="AN15" s="564"/>
      <c r="AO15" s="564"/>
      <c r="AP15" s="564"/>
      <c r="AQ15" s="76">
        <f t="shared" si="39"/>
        <v>0</v>
      </c>
      <c r="AR15" s="564"/>
      <c r="AS15" s="51" t="s">
        <v>726</v>
      </c>
      <c r="AT15" s="190"/>
      <c r="AU15" s="15"/>
      <c r="AV15" s="97">
        <v>0</v>
      </c>
      <c r="AW15" s="93">
        <f t="shared" si="40"/>
        <v>0</v>
      </c>
      <c r="AX15" s="564"/>
      <c r="AY15" s="564"/>
      <c r="AZ15" s="564"/>
      <c r="BA15" s="564"/>
      <c r="BB15" s="76">
        <f t="shared" si="41"/>
        <v>0</v>
      </c>
      <c r="BC15" s="564"/>
      <c r="BD15" s="51" t="s">
        <v>726</v>
      </c>
      <c r="BE15" s="190"/>
      <c r="BF15" s="15"/>
      <c r="BG15" s="97">
        <v>0</v>
      </c>
      <c r="BH15" s="93">
        <f t="shared" si="42"/>
        <v>0</v>
      </c>
      <c r="BI15" s="564"/>
      <c r="BJ15" s="564"/>
      <c r="BK15" s="564"/>
      <c r="BL15" s="564"/>
      <c r="BM15" s="76">
        <f t="shared" si="43"/>
        <v>0</v>
      </c>
      <c r="BN15" s="564"/>
      <c r="BO15" s="51" t="s">
        <v>726</v>
      </c>
      <c r="BP15" s="190"/>
      <c r="BQ15" s="15"/>
      <c r="BR15" s="97">
        <v>0</v>
      </c>
      <c r="BS15" s="93">
        <f t="shared" si="44"/>
        <v>0</v>
      </c>
      <c r="BT15" s="564"/>
      <c r="BU15" s="564"/>
      <c r="BV15" s="564"/>
      <c r="BW15" s="564"/>
      <c r="BX15" s="76">
        <f t="shared" si="45"/>
        <v>0</v>
      </c>
      <c r="BY15" s="564"/>
      <c r="BZ15" s="51" t="s">
        <v>726</v>
      </c>
      <c r="CA15" s="190"/>
      <c r="CB15" s="15"/>
      <c r="CC15" s="97">
        <v>0</v>
      </c>
      <c r="CD15" s="93">
        <f t="shared" si="46"/>
        <v>0</v>
      </c>
      <c r="CE15" s="564"/>
      <c r="CF15" s="564"/>
      <c r="CG15" s="564"/>
      <c r="CH15" s="564"/>
      <c r="CI15" s="76">
        <f t="shared" si="47"/>
        <v>0</v>
      </c>
      <c r="CJ15" s="564"/>
      <c r="CK15" s="51" t="s">
        <v>726</v>
      </c>
      <c r="CL15" s="190"/>
      <c r="CM15" s="15"/>
      <c r="CN15" s="97">
        <v>0</v>
      </c>
      <c r="CO15" s="93">
        <f t="shared" si="48"/>
        <v>0</v>
      </c>
      <c r="CP15" s="564"/>
      <c r="CQ15" s="564"/>
      <c r="CR15" s="564"/>
      <c r="CS15" s="564"/>
      <c r="CT15" s="76">
        <f t="shared" si="49"/>
        <v>0</v>
      </c>
      <c r="CU15" s="564"/>
      <c r="CV15" s="51" t="s">
        <v>726</v>
      </c>
      <c r="CW15" s="190"/>
      <c r="CY15" s="97">
        <v>0</v>
      </c>
      <c r="CZ15" s="93">
        <f t="shared" si="50"/>
        <v>0</v>
      </c>
      <c r="DA15" s="569"/>
      <c r="DB15" s="569"/>
      <c r="DC15" s="569"/>
      <c r="DD15" s="569"/>
      <c r="DE15" s="76">
        <f t="shared" si="51"/>
        <v>0</v>
      </c>
      <c r="DF15" s="564"/>
      <c r="DG15" s="51" t="s">
        <v>726</v>
      </c>
      <c r="DH15" s="190"/>
      <c r="DJ15" s="118"/>
      <c r="DK15" s="118">
        <v>50000</v>
      </c>
      <c r="DL15" s="118">
        <v>50000</v>
      </c>
      <c r="DM15" s="118"/>
      <c r="DN15" s="118"/>
      <c r="DO15" s="118"/>
      <c r="DP15" s="118"/>
      <c r="DQ15" s="118"/>
      <c r="DR15" s="118"/>
      <c r="DS15" s="118">
        <f t="shared" si="13"/>
        <v>100000</v>
      </c>
      <c r="DU15" s="118">
        <f>DV15+DW15+DX15+DY15+EA15</f>
        <v>100000</v>
      </c>
      <c r="DV15" s="118">
        <v>0</v>
      </c>
      <c r="DW15" s="118">
        <v>0</v>
      </c>
      <c r="DX15" s="118">
        <v>0</v>
      </c>
      <c r="DY15" s="118">
        <f>DS15</f>
        <v>100000</v>
      </c>
      <c r="DZ15" s="118">
        <f>SUM(DV15:DY15)</f>
        <v>100000</v>
      </c>
      <c r="EA15" s="118"/>
    </row>
    <row r="16" spans="1:140" ht="153.75" customHeight="1" x14ac:dyDescent="0.25">
      <c r="A16" s="50" t="s">
        <v>349</v>
      </c>
      <c r="B16" s="613" t="s">
        <v>285</v>
      </c>
      <c r="C16" s="91">
        <f t="shared" si="24"/>
        <v>27000</v>
      </c>
      <c r="D16" s="71">
        <f t="shared" si="27"/>
        <v>0</v>
      </c>
      <c r="E16" s="71">
        <f t="shared" si="28"/>
        <v>0</v>
      </c>
      <c r="F16" s="71">
        <f t="shared" si="29"/>
        <v>0</v>
      </c>
      <c r="G16" s="71">
        <f t="shared" si="30"/>
        <v>0</v>
      </c>
      <c r="H16" s="71">
        <f t="shared" si="31"/>
        <v>0</v>
      </c>
      <c r="I16" s="71">
        <f t="shared" si="32"/>
        <v>0</v>
      </c>
      <c r="J16" s="71">
        <f t="shared" si="33"/>
        <v>0</v>
      </c>
      <c r="K16" s="51" t="s">
        <v>727</v>
      </c>
      <c r="L16" s="204">
        <v>500</v>
      </c>
      <c r="M16" s="58">
        <f t="shared" si="26"/>
        <v>1</v>
      </c>
      <c r="N16" s="15"/>
      <c r="O16" s="691">
        <v>0</v>
      </c>
      <c r="P16" s="643">
        <f t="shared" si="34"/>
        <v>0</v>
      </c>
      <c r="Q16" s="569"/>
      <c r="R16" s="569"/>
      <c r="S16" s="569"/>
      <c r="T16" s="569"/>
      <c r="U16" s="683">
        <f t="shared" si="35"/>
        <v>0</v>
      </c>
      <c r="V16" s="569"/>
      <c r="W16" s="525" t="s">
        <v>727</v>
      </c>
      <c r="X16" s="672">
        <v>1</v>
      </c>
      <c r="Y16" s="15"/>
      <c r="Z16" s="97">
        <v>13000</v>
      </c>
      <c r="AA16" s="93">
        <f t="shared" si="36"/>
        <v>0</v>
      </c>
      <c r="AB16" s="564"/>
      <c r="AC16" s="564"/>
      <c r="AD16" s="564"/>
      <c r="AE16" s="564"/>
      <c r="AF16" s="76">
        <f t="shared" si="37"/>
        <v>0</v>
      </c>
      <c r="AG16" s="564"/>
      <c r="AH16" s="51" t="s">
        <v>727</v>
      </c>
      <c r="AI16" s="190"/>
      <c r="AJ16" s="15"/>
      <c r="AK16" s="97">
        <v>14000</v>
      </c>
      <c r="AL16" s="93">
        <f t="shared" si="38"/>
        <v>0</v>
      </c>
      <c r="AM16" s="564"/>
      <c r="AN16" s="564"/>
      <c r="AO16" s="564"/>
      <c r="AP16" s="564"/>
      <c r="AQ16" s="76">
        <f t="shared" si="39"/>
        <v>0</v>
      </c>
      <c r="AR16" s="564"/>
      <c r="AS16" s="51" t="s">
        <v>727</v>
      </c>
      <c r="AT16" s="190"/>
      <c r="AU16" s="15"/>
      <c r="AV16" s="97">
        <v>0</v>
      </c>
      <c r="AW16" s="93">
        <f t="shared" si="40"/>
        <v>0</v>
      </c>
      <c r="AX16" s="564"/>
      <c r="AY16" s="564"/>
      <c r="AZ16" s="564"/>
      <c r="BA16" s="564"/>
      <c r="BB16" s="76">
        <f t="shared" si="41"/>
        <v>0</v>
      </c>
      <c r="BC16" s="564"/>
      <c r="BD16" s="51" t="s">
        <v>727</v>
      </c>
      <c r="BE16" s="190"/>
      <c r="BF16" s="15"/>
      <c r="BG16" s="97">
        <v>0</v>
      </c>
      <c r="BH16" s="93">
        <f t="shared" si="42"/>
        <v>0</v>
      </c>
      <c r="BI16" s="564"/>
      <c r="BJ16" s="564"/>
      <c r="BK16" s="564"/>
      <c r="BL16" s="564"/>
      <c r="BM16" s="76">
        <f t="shared" si="43"/>
        <v>0</v>
      </c>
      <c r="BN16" s="564"/>
      <c r="BO16" s="51" t="s">
        <v>727</v>
      </c>
      <c r="BP16" s="190"/>
      <c r="BQ16" s="15"/>
      <c r="BR16" s="97">
        <v>0</v>
      </c>
      <c r="BS16" s="93">
        <f t="shared" si="44"/>
        <v>0</v>
      </c>
      <c r="BT16" s="564"/>
      <c r="BU16" s="564"/>
      <c r="BV16" s="564"/>
      <c r="BW16" s="564"/>
      <c r="BX16" s="76">
        <f t="shared" si="45"/>
        <v>0</v>
      </c>
      <c r="BY16" s="564"/>
      <c r="BZ16" s="51" t="s">
        <v>727</v>
      </c>
      <c r="CA16" s="190"/>
      <c r="CB16" s="15"/>
      <c r="CC16" s="97">
        <v>0</v>
      </c>
      <c r="CD16" s="93">
        <f t="shared" si="46"/>
        <v>0</v>
      </c>
      <c r="CE16" s="564"/>
      <c r="CF16" s="564"/>
      <c r="CG16" s="564"/>
      <c r="CH16" s="564"/>
      <c r="CI16" s="76">
        <f t="shared" si="47"/>
        <v>0</v>
      </c>
      <c r="CJ16" s="564"/>
      <c r="CK16" s="51" t="s">
        <v>727</v>
      </c>
      <c r="CL16" s="190"/>
      <c r="CM16" s="15"/>
      <c r="CN16" s="97">
        <v>0</v>
      </c>
      <c r="CO16" s="93">
        <f t="shared" si="48"/>
        <v>0</v>
      </c>
      <c r="CP16" s="564"/>
      <c r="CQ16" s="564"/>
      <c r="CR16" s="564"/>
      <c r="CS16" s="564"/>
      <c r="CT16" s="76">
        <f t="shared" si="49"/>
        <v>0</v>
      </c>
      <c r="CU16" s="564"/>
      <c r="CV16" s="51" t="s">
        <v>727</v>
      </c>
      <c r="CW16" s="190"/>
      <c r="CY16" s="97">
        <v>0</v>
      </c>
      <c r="CZ16" s="93">
        <f t="shared" si="50"/>
        <v>0</v>
      </c>
      <c r="DA16" s="569"/>
      <c r="DB16" s="569"/>
      <c r="DC16" s="569"/>
      <c r="DD16" s="569"/>
      <c r="DE16" s="76">
        <f t="shared" si="51"/>
        <v>0</v>
      </c>
      <c r="DF16" s="564"/>
      <c r="DG16" s="51" t="s">
        <v>727</v>
      </c>
      <c r="DH16" s="190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>
        <f t="shared" si="13"/>
        <v>0</v>
      </c>
      <c r="DU16" s="118">
        <f>DV16+DW16+DX16+DY16+EA16</f>
        <v>0</v>
      </c>
      <c r="DV16" s="118">
        <v>0</v>
      </c>
      <c r="DW16" s="118">
        <v>0</v>
      </c>
      <c r="DX16" s="118">
        <v>0</v>
      </c>
      <c r="DY16" s="118">
        <f>DS16</f>
        <v>0</v>
      </c>
      <c r="DZ16" s="118">
        <f>SUM(DV16:DY16)</f>
        <v>0</v>
      </c>
      <c r="EA16" s="118"/>
    </row>
    <row r="17" spans="1:139" ht="107.25" customHeight="1" x14ac:dyDescent="0.25">
      <c r="A17" s="1174" t="s">
        <v>276</v>
      </c>
      <c r="B17" s="1186" t="s">
        <v>277</v>
      </c>
      <c r="C17" s="1275">
        <f t="shared" si="24"/>
        <v>30000</v>
      </c>
      <c r="D17" s="1114">
        <f t="shared" ref="D17:J17" si="52">P17+AA17+AL17+AW17+BH17+BS17+CD17+CO17+CZ17</f>
        <v>6060</v>
      </c>
      <c r="E17" s="1114">
        <f t="shared" si="52"/>
        <v>0</v>
      </c>
      <c r="F17" s="1114">
        <f t="shared" si="52"/>
        <v>0</v>
      </c>
      <c r="G17" s="1114">
        <f t="shared" si="52"/>
        <v>0</v>
      </c>
      <c r="H17" s="1114">
        <f t="shared" si="52"/>
        <v>6060</v>
      </c>
      <c r="I17" s="1114">
        <f t="shared" si="52"/>
        <v>6060</v>
      </c>
      <c r="J17" s="1114">
        <f t="shared" si="52"/>
        <v>0</v>
      </c>
      <c r="K17" s="51" t="s">
        <v>728</v>
      </c>
      <c r="L17" s="204">
        <v>1</v>
      </c>
      <c r="M17" s="58">
        <f t="shared" si="26"/>
        <v>2</v>
      </c>
      <c r="N17" s="15"/>
      <c r="O17" s="1332">
        <v>0</v>
      </c>
      <c r="P17" s="1066">
        <f>U17+V17</f>
        <v>6060</v>
      </c>
      <c r="Q17" s="1069"/>
      <c r="R17" s="1069"/>
      <c r="S17" s="1069"/>
      <c r="T17" s="1069">
        <v>6060</v>
      </c>
      <c r="U17" s="1157">
        <f>Q17+R17+S17+T17</f>
        <v>6060</v>
      </c>
      <c r="V17" s="1069"/>
      <c r="W17" s="525" t="s">
        <v>728</v>
      </c>
      <c r="X17" s="672">
        <v>2</v>
      </c>
      <c r="Y17" s="15"/>
      <c r="Z17" s="1113">
        <v>15000</v>
      </c>
      <c r="AA17" s="1280">
        <f>AF17+AG17</f>
        <v>0</v>
      </c>
      <c r="AB17" s="1024"/>
      <c r="AC17" s="1024"/>
      <c r="AD17" s="1024"/>
      <c r="AE17" s="1024"/>
      <c r="AF17" s="1114">
        <f>AB17+AC17+AD17+AE17</f>
        <v>0</v>
      </c>
      <c r="AG17" s="1024"/>
      <c r="AH17" s="51" t="s">
        <v>728</v>
      </c>
      <c r="AI17" s="190"/>
      <c r="AJ17" s="15"/>
      <c r="AK17" s="1113">
        <v>15000</v>
      </c>
      <c r="AL17" s="1280">
        <f>AQ17+AR17</f>
        <v>0</v>
      </c>
      <c r="AM17" s="1024"/>
      <c r="AN17" s="1024"/>
      <c r="AO17" s="1024"/>
      <c r="AP17" s="1024"/>
      <c r="AQ17" s="1114">
        <f>AM17+AN17+AO17+AP17</f>
        <v>0</v>
      </c>
      <c r="AR17" s="1024"/>
      <c r="AS17" s="51" t="s">
        <v>728</v>
      </c>
      <c r="AT17" s="190"/>
      <c r="AU17" s="15"/>
      <c r="AV17" s="1113">
        <v>0</v>
      </c>
      <c r="AW17" s="1280">
        <f>BB17+BC17</f>
        <v>0</v>
      </c>
      <c r="AX17" s="1024"/>
      <c r="AY17" s="1024"/>
      <c r="AZ17" s="1024"/>
      <c r="BA17" s="1024"/>
      <c r="BB17" s="1114">
        <f>AX17+AY17+AZ17+BA17</f>
        <v>0</v>
      </c>
      <c r="BC17" s="1024"/>
      <c r="BD17" s="51" t="s">
        <v>728</v>
      </c>
      <c r="BE17" s="190"/>
      <c r="BF17" s="15"/>
      <c r="BG17" s="1113">
        <v>0</v>
      </c>
      <c r="BH17" s="1280">
        <f>BM17+BN17</f>
        <v>0</v>
      </c>
      <c r="BI17" s="1024"/>
      <c r="BJ17" s="1024"/>
      <c r="BK17" s="1024"/>
      <c r="BL17" s="1024"/>
      <c r="BM17" s="1114">
        <f>BI17+BJ17+BK17+BL17</f>
        <v>0</v>
      </c>
      <c r="BN17" s="1024"/>
      <c r="BO17" s="51" t="s">
        <v>728</v>
      </c>
      <c r="BP17" s="190"/>
      <c r="BQ17" s="15"/>
      <c r="BR17" s="1113">
        <v>0</v>
      </c>
      <c r="BS17" s="1280">
        <f>BX17+BY17</f>
        <v>0</v>
      </c>
      <c r="BT17" s="1024"/>
      <c r="BU17" s="1024"/>
      <c r="BV17" s="1024"/>
      <c r="BW17" s="1024"/>
      <c r="BX17" s="1114">
        <f>BT17+BU17+BV17+BW17</f>
        <v>0</v>
      </c>
      <c r="BY17" s="1024"/>
      <c r="BZ17" s="51" t="s">
        <v>728</v>
      </c>
      <c r="CA17" s="190"/>
      <c r="CB17" s="15"/>
      <c r="CC17" s="1113">
        <v>0</v>
      </c>
      <c r="CD17" s="1280">
        <f>CI17+CJ17</f>
        <v>0</v>
      </c>
      <c r="CE17" s="1024"/>
      <c r="CF17" s="1024"/>
      <c r="CG17" s="1024"/>
      <c r="CH17" s="1024"/>
      <c r="CI17" s="1114">
        <f>CE17+CF17+CG17+CH17</f>
        <v>0</v>
      </c>
      <c r="CJ17" s="1024"/>
      <c r="CK17" s="51" t="s">
        <v>728</v>
      </c>
      <c r="CL17" s="190"/>
      <c r="CM17" s="15"/>
      <c r="CN17" s="1113">
        <v>0</v>
      </c>
      <c r="CO17" s="1280">
        <f>CT17+CU17</f>
        <v>0</v>
      </c>
      <c r="CP17" s="1024"/>
      <c r="CQ17" s="1024"/>
      <c r="CR17" s="1024"/>
      <c r="CS17" s="1024"/>
      <c r="CT17" s="1114">
        <f>CP17+CQ17+CR17+CS17</f>
        <v>0</v>
      </c>
      <c r="CU17" s="1024"/>
      <c r="CV17" s="51" t="s">
        <v>728</v>
      </c>
      <c r="CW17" s="190"/>
      <c r="CY17" s="1113">
        <v>0</v>
      </c>
      <c r="CZ17" s="1280">
        <f>DE17+DF17</f>
        <v>0</v>
      </c>
      <c r="DA17" s="1069"/>
      <c r="DB17" s="1069"/>
      <c r="DC17" s="1069"/>
      <c r="DD17" s="1069"/>
      <c r="DE17" s="1114">
        <f>DA17+DB17+DC17+DD17</f>
        <v>0</v>
      </c>
      <c r="DF17" s="1024"/>
      <c r="DG17" s="51" t="s">
        <v>728</v>
      </c>
      <c r="DH17" s="190"/>
      <c r="DJ17" s="118"/>
      <c r="DK17" s="118"/>
      <c r="DL17" s="118">
        <v>80000</v>
      </c>
      <c r="DM17" s="118">
        <v>300000</v>
      </c>
      <c r="DN17" s="118">
        <v>300000</v>
      </c>
      <c r="DO17" s="118">
        <v>400000</v>
      </c>
      <c r="DP17" s="118"/>
      <c r="DQ17" s="118"/>
      <c r="DR17" s="118"/>
      <c r="DS17" s="118">
        <f t="shared" si="13"/>
        <v>1080000</v>
      </c>
      <c r="DU17" s="118">
        <f>DV17+DW17+DX17+DY17+EA17</f>
        <v>1080000</v>
      </c>
      <c r="DV17" s="118">
        <f>DS17*0.85</f>
        <v>918000</v>
      </c>
      <c r="DW17" s="118">
        <f>DS17*0.1</f>
        <v>108000</v>
      </c>
      <c r="DX17" s="118"/>
      <c r="DY17" s="118">
        <f>DS17*0.05</f>
        <v>54000</v>
      </c>
      <c r="DZ17" s="118">
        <f>SUM(DV17:DY17)</f>
        <v>1080000</v>
      </c>
      <c r="EA17" s="118"/>
    </row>
    <row r="18" spans="1:139" ht="87.75" customHeight="1" x14ac:dyDescent="0.25">
      <c r="A18" s="1174"/>
      <c r="B18" s="1186"/>
      <c r="C18" s="1276"/>
      <c r="D18" s="1176"/>
      <c r="E18" s="1175"/>
      <c r="F18" s="1175"/>
      <c r="G18" s="1175"/>
      <c r="H18" s="1175"/>
      <c r="I18" s="1175"/>
      <c r="J18" s="1175"/>
      <c r="K18" s="51" t="s">
        <v>398</v>
      </c>
      <c r="L18" s="204">
        <v>10</v>
      </c>
      <c r="M18" s="58">
        <f t="shared" si="26"/>
        <v>27</v>
      </c>
      <c r="N18" s="15"/>
      <c r="O18" s="1332"/>
      <c r="P18" s="1027"/>
      <c r="Q18" s="1071"/>
      <c r="R18" s="1071"/>
      <c r="S18" s="1071"/>
      <c r="T18" s="1071"/>
      <c r="U18" s="1159"/>
      <c r="V18" s="1071"/>
      <c r="W18" s="525" t="s">
        <v>398</v>
      </c>
      <c r="X18" s="672">
        <v>27</v>
      </c>
      <c r="Y18" s="15"/>
      <c r="Z18" s="1113"/>
      <c r="AA18" s="1281"/>
      <c r="AB18" s="1029"/>
      <c r="AC18" s="1029"/>
      <c r="AD18" s="1029"/>
      <c r="AE18" s="1029"/>
      <c r="AF18" s="1115"/>
      <c r="AG18" s="1029"/>
      <c r="AH18" s="51" t="s">
        <v>398</v>
      </c>
      <c r="AI18" s="190"/>
      <c r="AJ18" s="15"/>
      <c r="AK18" s="1113"/>
      <c r="AL18" s="1281"/>
      <c r="AM18" s="1029"/>
      <c r="AN18" s="1029"/>
      <c r="AO18" s="1029"/>
      <c r="AP18" s="1029"/>
      <c r="AQ18" s="1115"/>
      <c r="AR18" s="1029"/>
      <c r="AS18" s="51" t="s">
        <v>398</v>
      </c>
      <c r="AT18" s="190"/>
      <c r="AU18" s="15"/>
      <c r="AV18" s="1113"/>
      <c r="AW18" s="1281"/>
      <c r="AX18" s="1029"/>
      <c r="AY18" s="1029"/>
      <c r="AZ18" s="1029"/>
      <c r="BA18" s="1029"/>
      <c r="BB18" s="1115"/>
      <c r="BC18" s="1029"/>
      <c r="BD18" s="51" t="s">
        <v>398</v>
      </c>
      <c r="BE18" s="190"/>
      <c r="BF18" s="15"/>
      <c r="BG18" s="1113"/>
      <c r="BH18" s="1281"/>
      <c r="BI18" s="1029"/>
      <c r="BJ18" s="1029"/>
      <c r="BK18" s="1029"/>
      <c r="BL18" s="1029"/>
      <c r="BM18" s="1115"/>
      <c r="BN18" s="1029"/>
      <c r="BO18" s="51" t="s">
        <v>398</v>
      </c>
      <c r="BP18" s="190"/>
      <c r="BQ18" s="15"/>
      <c r="BR18" s="1113"/>
      <c r="BS18" s="1281"/>
      <c r="BT18" s="1029"/>
      <c r="BU18" s="1029"/>
      <c r="BV18" s="1029"/>
      <c r="BW18" s="1029"/>
      <c r="BX18" s="1115"/>
      <c r="BY18" s="1029"/>
      <c r="BZ18" s="51" t="s">
        <v>398</v>
      </c>
      <c r="CA18" s="190"/>
      <c r="CB18" s="15"/>
      <c r="CC18" s="1113"/>
      <c r="CD18" s="1281"/>
      <c r="CE18" s="1029"/>
      <c r="CF18" s="1029"/>
      <c r="CG18" s="1029"/>
      <c r="CH18" s="1029"/>
      <c r="CI18" s="1115"/>
      <c r="CJ18" s="1029"/>
      <c r="CK18" s="51" t="s">
        <v>398</v>
      </c>
      <c r="CL18" s="190"/>
      <c r="CM18" s="15"/>
      <c r="CN18" s="1113"/>
      <c r="CO18" s="1281"/>
      <c r="CP18" s="1029"/>
      <c r="CQ18" s="1029"/>
      <c r="CR18" s="1029"/>
      <c r="CS18" s="1029"/>
      <c r="CT18" s="1115"/>
      <c r="CU18" s="1029"/>
      <c r="CV18" s="51" t="s">
        <v>398</v>
      </c>
      <c r="CW18" s="190"/>
      <c r="CY18" s="1113"/>
      <c r="CZ18" s="1281"/>
      <c r="DA18" s="1071"/>
      <c r="DB18" s="1071"/>
      <c r="DC18" s="1071"/>
      <c r="DD18" s="1071"/>
      <c r="DE18" s="1115"/>
      <c r="DF18" s="1029"/>
      <c r="DG18" s="51" t="s">
        <v>398</v>
      </c>
      <c r="DH18" s="190"/>
      <c r="DJ18" s="118">
        <v>0</v>
      </c>
      <c r="DK18" s="118"/>
      <c r="DL18" s="118"/>
      <c r="DM18" s="118"/>
      <c r="DN18" s="118"/>
      <c r="DO18" s="118"/>
      <c r="DP18" s="118"/>
      <c r="DQ18" s="118"/>
      <c r="DR18" s="118"/>
      <c r="DS18" s="118">
        <f t="shared" si="13"/>
        <v>0</v>
      </c>
      <c r="DU18" s="118">
        <f>DV18+DW18+DX18+DY18+EA18</f>
        <v>0</v>
      </c>
      <c r="DV18" s="118">
        <v>0</v>
      </c>
      <c r="DW18" s="118">
        <f>DS18*0.7</f>
        <v>0</v>
      </c>
      <c r="DX18" s="118"/>
      <c r="DY18" s="118">
        <f>DS18*0.15</f>
        <v>0</v>
      </c>
      <c r="DZ18" s="118">
        <f>SUM(DV18:DY18)</f>
        <v>0</v>
      </c>
      <c r="EA18" s="118">
        <f>DS18*0.15</f>
        <v>0</v>
      </c>
    </row>
    <row r="19" spans="1:139" ht="170.25" customHeight="1" x14ac:dyDescent="0.25">
      <c r="A19" s="50" t="s">
        <v>281</v>
      </c>
      <c r="B19" s="613" t="s">
        <v>277</v>
      </c>
      <c r="C19" s="91">
        <f>O19+Z19+AK19+AV19+BG19+BR19+CC19+CN19+CY19</f>
        <v>100000</v>
      </c>
      <c r="D19" s="71">
        <f t="shared" ref="D19:J22" si="53">P19+AA19+AL19+AW19+BH19+BS19+CD19+CO19+CZ19</f>
        <v>0</v>
      </c>
      <c r="E19" s="71">
        <f t="shared" si="53"/>
        <v>0</v>
      </c>
      <c r="F19" s="71">
        <f t="shared" si="53"/>
        <v>0</v>
      </c>
      <c r="G19" s="71">
        <f t="shared" si="53"/>
        <v>0</v>
      </c>
      <c r="H19" s="71">
        <f t="shared" si="53"/>
        <v>0</v>
      </c>
      <c r="I19" s="71">
        <f t="shared" si="53"/>
        <v>0</v>
      </c>
      <c r="J19" s="71">
        <f t="shared" si="53"/>
        <v>0</v>
      </c>
      <c r="K19" s="51" t="s">
        <v>729</v>
      </c>
      <c r="L19" s="204">
        <v>5</v>
      </c>
      <c r="M19" s="58">
        <f t="shared" si="26"/>
        <v>0</v>
      </c>
      <c r="N19" s="15"/>
      <c r="O19" s="691">
        <v>0</v>
      </c>
      <c r="P19" s="643">
        <f>U19+V19</f>
        <v>0</v>
      </c>
      <c r="Q19" s="569"/>
      <c r="R19" s="569"/>
      <c r="S19" s="569"/>
      <c r="T19" s="569"/>
      <c r="U19" s="683">
        <f>Q19+R19+S19+T19</f>
        <v>0</v>
      </c>
      <c r="V19" s="569"/>
      <c r="W19" s="525" t="s">
        <v>729</v>
      </c>
      <c r="X19" s="672"/>
      <c r="Y19" s="15"/>
      <c r="Z19" s="97">
        <v>50000</v>
      </c>
      <c r="AA19" s="93">
        <f>AF19+AG19</f>
        <v>0</v>
      </c>
      <c r="AB19" s="564"/>
      <c r="AC19" s="564"/>
      <c r="AD19" s="564"/>
      <c r="AE19" s="564"/>
      <c r="AF19" s="76">
        <f>AB19+AC19+AD19+AE19</f>
        <v>0</v>
      </c>
      <c r="AG19" s="564"/>
      <c r="AH19" s="51" t="s">
        <v>729</v>
      </c>
      <c r="AI19" s="190"/>
      <c r="AJ19" s="15"/>
      <c r="AK19" s="97">
        <v>50000</v>
      </c>
      <c r="AL19" s="93">
        <f>AQ19+AR19</f>
        <v>0</v>
      </c>
      <c r="AM19" s="564"/>
      <c r="AN19" s="564"/>
      <c r="AO19" s="564"/>
      <c r="AP19" s="564"/>
      <c r="AQ19" s="76">
        <f>AM19+AN19+AO19+AP19</f>
        <v>0</v>
      </c>
      <c r="AR19" s="564"/>
      <c r="AS19" s="51" t="s">
        <v>729</v>
      </c>
      <c r="AT19" s="190"/>
      <c r="AU19" s="15"/>
      <c r="AV19" s="97">
        <v>0</v>
      </c>
      <c r="AW19" s="93">
        <f>BB19+BC19</f>
        <v>0</v>
      </c>
      <c r="AX19" s="564"/>
      <c r="AY19" s="564"/>
      <c r="AZ19" s="564"/>
      <c r="BA19" s="564"/>
      <c r="BB19" s="76">
        <f>AX19+AY19+AZ19+BA19</f>
        <v>0</v>
      </c>
      <c r="BC19" s="564"/>
      <c r="BD19" s="51" t="s">
        <v>729</v>
      </c>
      <c r="BE19" s="190"/>
      <c r="BF19" s="15"/>
      <c r="BG19" s="97">
        <v>0</v>
      </c>
      <c r="BH19" s="93">
        <f>BM19+BN19</f>
        <v>0</v>
      </c>
      <c r="BI19" s="564"/>
      <c r="BJ19" s="564"/>
      <c r="BK19" s="564"/>
      <c r="BL19" s="564"/>
      <c r="BM19" s="76">
        <f>BI19+BJ19+BK19+BL19</f>
        <v>0</v>
      </c>
      <c r="BN19" s="564"/>
      <c r="BO19" s="51" t="s">
        <v>729</v>
      </c>
      <c r="BP19" s="190"/>
      <c r="BQ19" s="15"/>
      <c r="BR19" s="97">
        <v>0</v>
      </c>
      <c r="BS19" s="93">
        <f>BX19+BY19</f>
        <v>0</v>
      </c>
      <c r="BT19" s="564"/>
      <c r="BU19" s="564"/>
      <c r="BV19" s="564"/>
      <c r="BW19" s="564"/>
      <c r="BX19" s="76">
        <f>BT19+BU19+BV19+BW19</f>
        <v>0</v>
      </c>
      <c r="BY19" s="564"/>
      <c r="BZ19" s="51" t="s">
        <v>729</v>
      </c>
      <c r="CA19" s="190"/>
      <c r="CB19" s="15"/>
      <c r="CC19" s="97">
        <v>0</v>
      </c>
      <c r="CD19" s="93">
        <f>CI19+CJ19</f>
        <v>0</v>
      </c>
      <c r="CE19" s="564"/>
      <c r="CF19" s="564"/>
      <c r="CG19" s="564"/>
      <c r="CH19" s="564"/>
      <c r="CI19" s="76">
        <f>CE19+CF19+CG19+CH19</f>
        <v>0</v>
      </c>
      <c r="CJ19" s="564"/>
      <c r="CK19" s="51" t="s">
        <v>729</v>
      </c>
      <c r="CL19" s="190"/>
      <c r="CM19" s="15"/>
      <c r="CN19" s="97">
        <v>0</v>
      </c>
      <c r="CO19" s="93">
        <f>CT19+CU19</f>
        <v>0</v>
      </c>
      <c r="CP19" s="564"/>
      <c r="CQ19" s="564"/>
      <c r="CR19" s="564"/>
      <c r="CS19" s="564"/>
      <c r="CT19" s="76">
        <f>CP19+CQ19+CR19+CS19</f>
        <v>0</v>
      </c>
      <c r="CU19" s="564"/>
      <c r="CV19" s="51" t="s">
        <v>729</v>
      </c>
      <c r="CW19" s="190"/>
      <c r="CY19" s="97">
        <v>0</v>
      </c>
      <c r="CZ19" s="93">
        <f>DE19+DF19</f>
        <v>0</v>
      </c>
      <c r="DA19" s="569"/>
      <c r="DB19" s="569"/>
      <c r="DC19" s="569"/>
      <c r="DD19" s="569"/>
      <c r="DE19" s="76">
        <f>DA19+DB19+DC19+DD19</f>
        <v>0</v>
      </c>
      <c r="DF19" s="564"/>
      <c r="DG19" s="51" t="s">
        <v>729</v>
      </c>
      <c r="DH19" s="190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>
        <f t="shared" si="13"/>
        <v>0</v>
      </c>
    </row>
    <row r="20" spans="1:139" ht="87.75" customHeight="1" x14ac:dyDescent="0.25">
      <c r="A20" s="50" t="s">
        <v>282</v>
      </c>
      <c r="B20" s="613" t="s">
        <v>305</v>
      </c>
      <c r="C20" s="91">
        <f>O20+Z20+AK20+AV20+BG20+BR20+CC20+CN20+CY20</f>
        <v>0</v>
      </c>
      <c r="D20" s="71">
        <f t="shared" si="53"/>
        <v>0</v>
      </c>
      <c r="E20" s="71">
        <f t="shared" si="53"/>
        <v>0</v>
      </c>
      <c r="F20" s="71">
        <f t="shared" si="53"/>
        <v>0</v>
      </c>
      <c r="G20" s="71">
        <f t="shared" si="53"/>
        <v>0</v>
      </c>
      <c r="H20" s="71">
        <f t="shared" si="53"/>
        <v>0</v>
      </c>
      <c r="I20" s="71">
        <f t="shared" si="53"/>
        <v>0</v>
      </c>
      <c r="J20" s="71">
        <f t="shared" si="53"/>
        <v>0</v>
      </c>
      <c r="K20" s="51" t="s">
        <v>86</v>
      </c>
      <c r="L20" s="204" t="s">
        <v>652</v>
      </c>
      <c r="M20" s="58">
        <f t="shared" si="26"/>
        <v>1</v>
      </c>
      <c r="N20" s="15"/>
      <c r="O20" s="691">
        <v>0</v>
      </c>
      <c r="P20" s="643">
        <f>U20+V20</f>
        <v>0</v>
      </c>
      <c r="Q20" s="569"/>
      <c r="R20" s="569"/>
      <c r="S20" s="569"/>
      <c r="T20" s="569">
        <v>0</v>
      </c>
      <c r="U20" s="683">
        <f>Q20+R20+S20+T20</f>
        <v>0</v>
      </c>
      <c r="V20" s="569"/>
      <c r="W20" s="525" t="s">
        <v>86</v>
      </c>
      <c r="X20" s="672">
        <v>1</v>
      </c>
      <c r="Y20" s="15"/>
      <c r="Z20" s="97">
        <v>0</v>
      </c>
      <c r="AA20" s="93">
        <f>AF20+AG20</f>
        <v>0</v>
      </c>
      <c r="AB20" s="564"/>
      <c r="AC20" s="564"/>
      <c r="AD20" s="564"/>
      <c r="AE20" s="564"/>
      <c r="AF20" s="76">
        <f>AB20+AC20+AD20+AE20</f>
        <v>0</v>
      </c>
      <c r="AG20" s="564"/>
      <c r="AH20" s="51" t="s">
        <v>86</v>
      </c>
      <c r="AI20" s="190"/>
      <c r="AJ20" s="15"/>
      <c r="AK20" s="97">
        <v>0</v>
      </c>
      <c r="AL20" s="93">
        <f>AQ20+AR20</f>
        <v>0</v>
      </c>
      <c r="AM20" s="564"/>
      <c r="AN20" s="564"/>
      <c r="AO20" s="564"/>
      <c r="AP20" s="564"/>
      <c r="AQ20" s="76">
        <f>AM20+AN20+AO20+AP20</f>
        <v>0</v>
      </c>
      <c r="AR20" s="564"/>
      <c r="AS20" s="51" t="s">
        <v>86</v>
      </c>
      <c r="AT20" s="190"/>
      <c r="AU20" s="15"/>
      <c r="AV20" s="97">
        <v>0</v>
      </c>
      <c r="AW20" s="93">
        <f>BB20+BC20</f>
        <v>0</v>
      </c>
      <c r="AX20" s="564"/>
      <c r="AY20" s="564"/>
      <c r="AZ20" s="564"/>
      <c r="BA20" s="564"/>
      <c r="BB20" s="76">
        <f>AX20+AY20+AZ20+BA20</f>
        <v>0</v>
      </c>
      <c r="BC20" s="564"/>
      <c r="BD20" s="51" t="s">
        <v>86</v>
      </c>
      <c r="BE20" s="190"/>
      <c r="BF20" s="15"/>
      <c r="BG20" s="97">
        <v>0</v>
      </c>
      <c r="BH20" s="93">
        <f>BM20+BN20</f>
        <v>0</v>
      </c>
      <c r="BI20" s="564"/>
      <c r="BJ20" s="564"/>
      <c r="BK20" s="564"/>
      <c r="BL20" s="564"/>
      <c r="BM20" s="76">
        <f>BI20+BJ20+BK20+BL20</f>
        <v>0</v>
      </c>
      <c r="BN20" s="564"/>
      <c r="BO20" s="51" t="s">
        <v>86</v>
      </c>
      <c r="BP20" s="190"/>
      <c r="BQ20" s="15"/>
      <c r="BR20" s="97">
        <v>0</v>
      </c>
      <c r="BS20" s="93">
        <f>BX20+BY20</f>
        <v>0</v>
      </c>
      <c r="BT20" s="564"/>
      <c r="BU20" s="564"/>
      <c r="BV20" s="564"/>
      <c r="BW20" s="564"/>
      <c r="BX20" s="76">
        <f>BT20+BU20+BV20+BW20</f>
        <v>0</v>
      </c>
      <c r="BY20" s="564"/>
      <c r="BZ20" s="51" t="s">
        <v>86</v>
      </c>
      <c r="CA20" s="190"/>
      <c r="CB20" s="15"/>
      <c r="CC20" s="97">
        <v>0</v>
      </c>
      <c r="CD20" s="93">
        <f>CI20+CJ20</f>
        <v>0</v>
      </c>
      <c r="CE20" s="564"/>
      <c r="CF20" s="564"/>
      <c r="CG20" s="564"/>
      <c r="CH20" s="564"/>
      <c r="CI20" s="76">
        <f>CE20+CF20+CG20+CH20</f>
        <v>0</v>
      </c>
      <c r="CJ20" s="564"/>
      <c r="CK20" s="51" t="s">
        <v>86</v>
      </c>
      <c r="CL20" s="190"/>
      <c r="CM20" s="15"/>
      <c r="CN20" s="97">
        <v>0</v>
      </c>
      <c r="CO20" s="93">
        <f>CT20+CU20</f>
        <v>0</v>
      </c>
      <c r="CP20" s="564"/>
      <c r="CQ20" s="564"/>
      <c r="CR20" s="564"/>
      <c r="CS20" s="564"/>
      <c r="CT20" s="76">
        <f>CP20+CQ20+CR20+CS20</f>
        <v>0</v>
      </c>
      <c r="CU20" s="564"/>
      <c r="CV20" s="51" t="s">
        <v>86</v>
      </c>
      <c r="CW20" s="190"/>
      <c r="CY20" s="97">
        <v>0</v>
      </c>
      <c r="CZ20" s="93">
        <f>DE20+DF20</f>
        <v>0</v>
      </c>
      <c r="DA20" s="569"/>
      <c r="DB20" s="569"/>
      <c r="DC20" s="569"/>
      <c r="DD20" s="569"/>
      <c r="DE20" s="76">
        <f>DA20+DB20+DC20+DD20</f>
        <v>0</v>
      </c>
      <c r="DF20" s="564"/>
      <c r="DG20" s="51" t="s">
        <v>86</v>
      </c>
      <c r="DH20" s="190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>
        <f t="shared" si="13"/>
        <v>0</v>
      </c>
    </row>
    <row r="21" spans="1:139" ht="150.75" customHeight="1" x14ac:dyDescent="0.25">
      <c r="A21" s="50" t="s">
        <v>283</v>
      </c>
      <c r="B21" s="613" t="s">
        <v>284</v>
      </c>
      <c r="C21" s="91">
        <f>O21+Z21+AK21+AV21+BG21+BR21+CC21+CN21+CY21</f>
        <v>1080000</v>
      </c>
      <c r="D21" s="71">
        <f t="shared" si="53"/>
        <v>0</v>
      </c>
      <c r="E21" s="71">
        <f t="shared" si="53"/>
        <v>0</v>
      </c>
      <c r="F21" s="71">
        <f t="shared" si="53"/>
        <v>0</v>
      </c>
      <c r="G21" s="71">
        <f t="shared" si="53"/>
        <v>0</v>
      </c>
      <c r="H21" s="71">
        <f t="shared" si="53"/>
        <v>0</v>
      </c>
      <c r="I21" s="71">
        <f t="shared" si="53"/>
        <v>0</v>
      </c>
      <c r="J21" s="71">
        <f t="shared" si="53"/>
        <v>0</v>
      </c>
      <c r="K21" s="51" t="s">
        <v>725</v>
      </c>
      <c r="L21" s="204" t="s">
        <v>652</v>
      </c>
      <c r="M21" s="58">
        <f t="shared" si="26"/>
        <v>0</v>
      </c>
      <c r="N21" s="15"/>
      <c r="O21" s="691">
        <v>0</v>
      </c>
      <c r="P21" s="643">
        <f>U21+V21</f>
        <v>0</v>
      </c>
      <c r="Q21" s="569"/>
      <c r="R21" s="569"/>
      <c r="S21" s="569"/>
      <c r="T21" s="569"/>
      <c r="U21" s="683">
        <f>Q21+R21+S21+T21</f>
        <v>0</v>
      </c>
      <c r="V21" s="569"/>
      <c r="W21" s="525" t="s">
        <v>725</v>
      </c>
      <c r="X21" s="672"/>
      <c r="Y21" s="15"/>
      <c r="Z21" s="97">
        <v>0</v>
      </c>
      <c r="AA21" s="93">
        <f>AF21+AG21</f>
        <v>0</v>
      </c>
      <c r="AB21" s="564"/>
      <c r="AC21" s="564"/>
      <c r="AD21" s="564"/>
      <c r="AE21" s="564"/>
      <c r="AF21" s="76">
        <f>AB21+AC21+AD21+AE21</f>
        <v>0</v>
      </c>
      <c r="AG21" s="564"/>
      <c r="AH21" s="51" t="s">
        <v>725</v>
      </c>
      <c r="AI21" s="190"/>
      <c r="AJ21" s="15"/>
      <c r="AK21" s="97">
        <v>80000</v>
      </c>
      <c r="AL21" s="93">
        <f>AQ21+AR21</f>
        <v>0</v>
      </c>
      <c r="AM21" s="564"/>
      <c r="AN21" s="564"/>
      <c r="AO21" s="564"/>
      <c r="AP21" s="564"/>
      <c r="AQ21" s="76">
        <f>AM21+AN21+AO21+AP21</f>
        <v>0</v>
      </c>
      <c r="AR21" s="564"/>
      <c r="AS21" s="51" t="s">
        <v>725</v>
      </c>
      <c r="AT21" s="190"/>
      <c r="AU21" s="15"/>
      <c r="AV21" s="97">
        <v>300000</v>
      </c>
      <c r="AW21" s="93">
        <f>BB21+BC21</f>
        <v>0</v>
      </c>
      <c r="AX21" s="564"/>
      <c r="AY21" s="564"/>
      <c r="AZ21" s="564"/>
      <c r="BA21" s="564"/>
      <c r="BB21" s="76">
        <f>AX21+AY21+AZ21+BA21</f>
        <v>0</v>
      </c>
      <c r="BC21" s="564"/>
      <c r="BD21" s="51" t="s">
        <v>725</v>
      </c>
      <c r="BE21" s="190"/>
      <c r="BF21" s="15"/>
      <c r="BG21" s="97">
        <v>300000</v>
      </c>
      <c r="BH21" s="93">
        <f>BM21+BN21</f>
        <v>0</v>
      </c>
      <c r="BI21" s="564"/>
      <c r="BJ21" s="564"/>
      <c r="BK21" s="564"/>
      <c r="BL21" s="564"/>
      <c r="BM21" s="76">
        <f>BI21+BJ21+BK21+BL21</f>
        <v>0</v>
      </c>
      <c r="BN21" s="564"/>
      <c r="BO21" s="51" t="s">
        <v>725</v>
      </c>
      <c r="BP21" s="190"/>
      <c r="BQ21" s="15"/>
      <c r="BR21" s="97">
        <v>400000</v>
      </c>
      <c r="BS21" s="93">
        <f>BX21+BY21</f>
        <v>0</v>
      </c>
      <c r="BT21" s="564"/>
      <c r="BU21" s="564"/>
      <c r="BV21" s="564"/>
      <c r="BW21" s="564"/>
      <c r="BX21" s="76">
        <f>BT21+BU21+BV21+BW21</f>
        <v>0</v>
      </c>
      <c r="BY21" s="564"/>
      <c r="BZ21" s="51" t="s">
        <v>725</v>
      </c>
      <c r="CA21" s="190"/>
      <c r="CB21" s="15"/>
      <c r="CC21" s="97">
        <v>0</v>
      </c>
      <c r="CD21" s="93">
        <f>CI21+CJ21</f>
        <v>0</v>
      </c>
      <c r="CE21" s="564"/>
      <c r="CF21" s="564"/>
      <c r="CG21" s="564"/>
      <c r="CH21" s="564"/>
      <c r="CI21" s="76">
        <f>CE21+CF21+CG21+CH21</f>
        <v>0</v>
      </c>
      <c r="CJ21" s="564"/>
      <c r="CK21" s="51" t="s">
        <v>725</v>
      </c>
      <c r="CL21" s="190"/>
      <c r="CM21" s="15"/>
      <c r="CN21" s="97">
        <v>0</v>
      </c>
      <c r="CO21" s="93">
        <f>CT21+CU21</f>
        <v>0</v>
      </c>
      <c r="CP21" s="564"/>
      <c r="CQ21" s="564"/>
      <c r="CR21" s="564"/>
      <c r="CS21" s="564"/>
      <c r="CT21" s="76">
        <f>CP21+CQ21+CR21+CS21</f>
        <v>0</v>
      </c>
      <c r="CU21" s="564"/>
      <c r="CV21" s="51" t="s">
        <v>725</v>
      </c>
      <c r="CW21" s="190"/>
      <c r="CY21" s="97">
        <v>0</v>
      </c>
      <c r="CZ21" s="93">
        <f>DE21+DF21</f>
        <v>0</v>
      </c>
      <c r="DA21" s="569"/>
      <c r="DB21" s="569"/>
      <c r="DC21" s="569"/>
      <c r="DD21" s="569"/>
      <c r="DE21" s="76">
        <f>DA21+DB21+DC21+DD21</f>
        <v>0</v>
      </c>
      <c r="DF21" s="564"/>
      <c r="DG21" s="51" t="s">
        <v>725</v>
      </c>
      <c r="DH21" s="190"/>
      <c r="DJ21" s="118">
        <v>1000</v>
      </c>
      <c r="DK21" s="118">
        <v>1000</v>
      </c>
      <c r="DL21" s="118">
        <v>1000</v>
      </c>
      <c r="DM21" s="118"/>
      <c r="DN21" s="118"/>
      <c r="DO21" s="118"/>
      <c r="DP21" s="118"/>
      <c r="DQ21" s="118"/>
      <c r="DR21" s="118"/>
      <c r="DS21" s="118">
        <f t="shared" si="13"/>
        <v>3000</v>
      </c>
      <c r="DU21" s="118">
        <f>DV21+DW21+DX21+DY21+EA21</f>
        <v>3000</v>
      </c>
      <c r="DV21" s="118">
        <v>0</v>
      </c>
      <c r="DW21" s="118">
        <v>0</v>
      </c>
      <c r="DX21" s="118">
        <v>0</v>
      </c>
      <c r="DY21" s="118">
        <f>DS21</f>
        <v>3000</v>
      </c>
      <c r="DZ21" s="118">
        <f>SUM(DV21:DY21)</f>
        <v>3000</v>
      </c>
      <c r="EA21" s="118"/>
    </row>
    <row r="22" spans="1:139" ht="99" customHeight="1" x14ac:dyDescent="0.25">
      <c r="A22" s="1174" t="s">
        <v>286</v>
      </c>
      <c r="B22" s="1186" t="s">
        <v>87</v>
      </c>
      <c r="C22" s="1275">
        <f>O22+Z22+AK22+AV22+BG22+BR22+CC22+CN22+CY22</f>
        <v>0</v>
      </c>
      <c r="D22" s="1114">
        <f t="shared" si="53"/>
        <v>0</v>
      </c>
      <c r="E22" s="1114">
        <f t="shared" si="53"/>
        <v>0</v>
      </c>
      <c r="F22" s="1114">
        <f t="shared" si="53"/>
        <v>0</v>
      </c>
      <c r="G22" s="1114">
        <f t="shared" si="53"/>
        <v>0</v>
      </c>
      <c r="H22" s="1114">
        <f t="shared" si="53"/>
        <v>0</v>
      </c>
      <c r="I22" s="1114">
        <f t="shared" si="53"/>
        <v>0</v>
      </c>
      <c r="J22" s="1114">
        <f t="shared" si="53"/>
        <v>0</v>
      </c>
      <c r="K22" s="51" t="s">
        <v>730</v>
      </c>
      <c r="L22" s="204">
        <v>1</v>
      </c>
      <c r="M22" s="58">
        <f t="shared" si="26"/>
        <v>0</v>
      </c>
      <c r="N22" s="15"/>
      <c r="O22" s="1332">
        <v>0</v>
      </c>
      <c r="P22" s="1066">
        <f>U22+V22</f>
        <v>0</v>
      </c>
      <c r="Q22" s="1069"/>
      <c r="R22" s="1069"/>
      <c r="S22" s="1069"/>
      <c r="T22" s="1069"/>
      <c r="U22" s="1157">
        <f>Q22+R22+S22+T22</f>
        <v>0</v>
      </c>
      <c r="V22" s="1069"/>
      <c r="W22" s="525" t="s">
        <v>730</v>
      </c>
      <c r="X22" s="672"/>
      <c r="Y22" s="15"/>
      <c r="Z22" s="1113">
        <v>0</v>
      </c>
      <c r="AA22" s="1280">
        <f>AF22+AG22</f>
        <v>0</v>
      </c>
      <c r="AB22" s="1024"/>
      <c r="AC22" s="1024"/>
      <c r="AD22" s="1024"/>
      <c r="AE22" s="1024"/>
      <c r="AF22" s="1114">
        <f>AB22+AC22+AD22+AE22</f>
        <v>0</v>
      </c>
      <c r="AG22" s="1024"/>
      <c r="AH22" s="51" t="s">
        <v>730</v>
      </c>
      <c r="AI22" s="190"/>
      <c r="AJ22" s="15"/>
      <c r="AK22" s="1113">
        <v>0</v>
      </c>
      <c r="AL22" s="1280">
        <f>AQ22+AR22</f>
        <v>0</v>
      </c>
      <c r="AM22" s="1024"/>
      <c r="AN22" s="1024"/>
      <c r="AO22" s="1024"/>
      <c r="AP22" s="1024"/>
      <c r="AQ22" s="1114">
        <f>AM22+AN22+AO22+AP22</f>
        <v>0</v>
      </c>
      <c r="AR22" s="1024"/>
      <c r="AS22" s="51" t="s">
        <v>730</v>
      </c>
      <c r="AT22" s="190"/>
      <c r="AU22" s="15"/>
      <c r="AV22" s="1113">
        <v>0</v>
      </c>
      <c r="AW22" s="1280">
        <f>BB22+BC22</f>
        <v>0</v>
      </c>
      <c r="AX22" s="1024"/>
      <c r="AY22" s="1024"/>
      <c r="AZ22" s="1024"/>
      <c r="BA22" s="1024"/>
      <c r="BB22" s="1114">
        <f>AX22+AY22+AZ22+BA22</f>
        <v>0</v>
      </c>
      <c r="BC22" s="1024"/>
      <c r="BD22" s="51" t="s">
        <v>730</v>
      </c>
      <c r="BE22" s="190"/>
      <c r="BF22" s="15"/>
      <c r="BG22" s="1113">
        <v>0</v>
      </c>
      <c r="BH22" s="1280">
        <f>BM22+BN22</f>
        <v>0</v>
      </c>
      <c r="BI22" s="1024"/>
      <c r="BJ22" s="1024"/>
      <c r="BK22" s="1024"/>
      <c r="BL22" s="1024"/>
      <c r="BM22" s="1114">
        <f>BI22+BJ22+BK22+BL22</f>
        <v>0</v>
      </c>
      <c r="BN22" s="1024"/>
      <c r="BO22" s="51" t="s">
        <v>730</v>
      </c>
      <c r="BP22" s="190"/>
      <c r="BQ22" s="15"/>
      <c r="BR22" s="1113">
        <v>0</v>
      </c>
      <c r="BS22" s="1280">
        <f>BX22+BY22</f>
        <v>0</v>
      </c>
      <c r="BT22" s="1024"/>
      <c r="BU22" s="1024"/>
      <c r="BV22" s="1024"/>
      <c r="BW22" s="1024"/>
      <c r="BX22" s="1114">
        <f>BT22+BU22+BV22+BW22</f>
        <v>0</v>
      </c>
      <c r="BY22" s="1024"/>
      <c r="BZ22" s="51" t="s">
        <v>730</v>
      </c>
      <c r="CA22" s="190"/>
      <c r="CB22" s="15"/>
      <c r="CC22" s="1113">
        <v>0</v>
      </c>
      <c r="CD22" s="1280">
        <f>CI22+CJ22</f>
        <v>0</v>
      </c>
      <c r="CE22" s="1024"/>
      <c r="CF22" s="1024"/>
      <c r="CG22" s="1024"/>
      <c r="CH22" s="1024"/>
      <c r="CI22" s="1114">
        <f>CE22+CF22+CG22+CH22</f>
        <v>0</v>
      </c>
      <c r="CJ22" s="1024"/>
      <c r="CK22" s="51" t="s">
        <v>730</v>
      </c>
      <c r="CL22" s="190"/>
      <c r="CM22" s="15"/>
      <c r="CN22" s="1113">
        <v>0</v>
      </c>
      <c r="CO22" s="1280">
        <f>CT22+CU22</f>
        <v>0</v>
      </c>
      <c r="CP22" s="1024"/>
      <c r="CQ22" s="1024"/>
      <c r="CR22" s="1024"/>
      <c r="CS22" s="1024"/>
      <c r="CT22" s="1114">
        <f>CP22+CQ22+CR22+CS22</f>
        <v>0</v>
      </c>
      <c r="CU22" s="1024"/>
      <c r="CV22" s="51" t="s">
        <v>730</v>
      </c>
      <c r="CW22" s="190"/>
      <c r="CY22" s="1113">
        <v>0</v>
      </c>
      <c r="CZ22" s="1280">
        <f>DE22+DF22</f>
        <v>0</v>
      </c>
      <c r="DA22" s="1069"/>
      <c r="DB22" s="1069"/>
      <c r="DC22" s="1069"/>
      <c r="DD22" s="1069"/>
      <c r="DE22" s="1114">
        <f>DA22+DB22+DC22+DD22</f>
        <v>0</v>
      </c>
      <c r="DF22" s="1024"/>
      <c r="DG22" s="51" t="s">
        <v>730</v>
      </c>
      <c r="DH22" s="190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>
        <f t="shared" si="13"/>
        <v>0</v>
      </c>
    </row>
    <row r="23" spans="1:139" ht="57" customHeight="1" x14ac:dyDescent="0.25">
      <c r="A23" s="1174"/>
      <c r="B23" s="1186"/>
      <c r="C23" s="1276"/>
      <c r="D23" s="1176"/>
      <c r="E23" s="1175"/>
      <c r="F23" s="1175"/>
      <c r="G23" s="1175"/>
      <c r="H23" s="1175"/>
      <c r="I23" s="1175"/>
      <c r="J23" s="1175"/>
      <c r="K23" s="51" t="s">
        <v>731</v>
      </c>
      <c r="L23" s="204">
        <v>1</v>
      </c>
      <c r="M23" s="58">
        <f t="shared" si="26"/>
        <v>0</v>
      </c>
      <c r="N23" s="15"/>
      <c r="O23" s="1332"/>
      <c r="P23" s="1027"/>
      <c r="Q23" s="1071"/>
      <c r="R23" s="1071"/>
      <c r="S23" s="1071"/>
      <c r="T23" s="1071"/>
      <c r="U23" s="1159"/>
      <c r="V23" s="1071"/>
      <c r="W23" s="525" t="s">
        <v>731</v>
      </c>
      <c r="X23" s="672"/>
      <c r="Y23" s="15"/>
      <c r="Z23" s="1113"/>
      <c r="AA23" s="1281"/>
      <c r="AB23" s="1029"/>
      <c r="AC23" s="1029"/>
      <c r="AD23" s="1029"/>
      <c r="AE23" s="1029"/>
      <c r="AF23" s="1115"/>
      <c r="AG23" s="1029"/>
      <c r="AH23" s="51" t="s">
        <v>731</v>
      </c>
      <c r="AI23" s="190"/>
      <c r="AJ23" s="15"/>
      <c r="AK23" s="1113"/>
      <c r="AL23" s="1281"/>
      <c r="AM23" s="1029"/>
      <c r="AN23" s="1029"/>
      <c r="AO23" s="1029"/>
      <c r="AP23" s="1029"/>
      <c r="AQ23" s="1115"/>
      <c r="AR23" s="1029"/>
      <c r="AS23" s="51" t="s">
        <v>731</v>
      </c>
      <c r="AT23" s="190"/>
      <c r="AU23" s="15"/>
      <c r="AV23" s="1113"/>
      <c r="AW23" s="1281"/>
      <c r="AX23" s="1029"/>
      <c r="AY23" s="1029"/>
      <c r="AZ23" s="1029"/>
      <c r="BA23" s="1029"/>
      <c r="BB23" s="1115"/>
      <c r="BC23" s="1029"/>
      <c r="BD23" s="51" t="s">
        <v>731</v>
      </c>
      <c r="BE23" s="190"/>
      <c r="BF23" s="15"/>
      <c r="BG23" s="1113"/>
      <c r="BH23" s="1281"/>
      <c r="BI23" s="1029"/>
      <c r="BJ23" s="1029"/>
      <c r="BK23" s="1029"/>
      <c r="BL23" s="1029"/>
      <c r="BM23" s="1115"/>
      <c r="BN23" s="1029"/>
      <c r="BO23" s="51" t="s">
        <v>731</v>
      </c>
      <c r="BP23" s="190"/>
      <c r="BQ23" s="15"/>
      <c r="BR23" s="1113"/>
      <c r="BS23" s="1281"/>
      <c r="BT23" s="1029"/>
      <c r="BU23" s="1029"/>
      <c r="BV23" s="1029"/>
      <c r="BW23" s="1029"/>
      <c r="BX23" s="1115"/>
      <c r="BY23" s="1029"/>
      <c r="BZ23" s="51" t="s">
        <v>731</v>
      </c>
      <c r="CA23" s="190"/>
      <c r="CB23" s="15"/>
      <c r="CC23" s="1113"/>
      <c r="CD23" s="1281"/>
      <c r="CE23" s="1029"/>
      <c r="CF23" s="1029"/>
      <c r="CG23" s="1029"/>
      <c r="CH23" s="1029"/>
      <c r="CI23" s="1115"/>
      <c r="CJ23" s="1029"/>
      <c r="CK23" s="51" t="s">
        <v>731</v>
      </c>
      <c r="CL23" s="190"/>
      <c r="CM23" s="15"/>
      <c r="CN23" s="1113"/>
      <c r="CO23" s="1281"/>
      <c r="CP23" s="1029"/>
      <c r="CQ23" s="1029"/>
      <c r="CR23" s="1029"/>
      <c r="CS23" s="1029"/>
      <c r="CT23" s="1115"/>
      <c r="CU23" s="1029"/>
      <c r="CV23" s="51" t="s">
        <v>731</v>
      </c>
      <c r="CW23" s="190"/>
      <c r="CY23" s="1113"/>
      <c r="CZ23" s="1281"/>
      <c r="DA23" s="1071"/>
      <c r="DB23" s="1071"/>
      <c r="DC23" s="1071"/>
      <c r="DD23" s="1071"/>
      <c r="DE23" s="1115"/>
      <c r="DF23" s="1029"/>
      <c r="DG23" s="51" t="s">
        <v>731</v>
      </c>
      <c r="DH23" s="190"/>
      <c r="DJ23" s="118">
        <v>1000</v>
      </c>
      <c r="DK23" s="118">
        <v>1000</v>
      </c>
      <c r="DL23" s="118">
        <v>1000</v>
      </c>
      <c r="DM23" s="118"/>
      <c r="DN23" s="118"/>
      <c r="DO23" s="118"/>
      <c r="DP23" s="118"/>
      <c r="DQ23" s="118"/>
      <c r="DR23" s="118"/>
      <c r="DS23" s="118">
        <f t="shared" si="13"/>
        <v>3000</v>
      </c>
      <c r="DU23" s="118">
        <f>DV23+DW23+DX23+DY23+EA23</f>
        <v>3000</v>
      </c>
      <c r="DV23" s="118">
        <v>0</v>
      </c>
      <c r="DW23" s="118">
        <v>0</v>
      </c>
      <c r="DX23" s="118">
        <v>0</v>
      </c>
      <c r="DY23" s="118">
        <f>DS23</f>
        <v>3000</v>
      </c>
      <c r="DZ23" s="118">
        <f>SUM(DV23:DY23)</f>
        <v>3000</v>
      </c>
      <c r="EA23" s="118"/>
    </row>
    <row r="24" spans="1:139" x14ac:dyDescent="0.25">
      <c r="A24" s="1180" t="s">
        <v>732</v>
      </c>
      <c r="B24" s="1181"/>
      <c r="C24" s="1181"/>
      <c r="D24" s="1181"/>
      <c r="E24" s="1181"/>
      <c r="F24" s="1181"/>
      <c r="G24" s="1181"/>
      <c r="H24" s="1181"/>
      <c r="I24" s="1181"/>
      <c r="J24" s="1181"/>
      <c r="K24" s="1181"/>
      <c r="L24" s="1181"/>
      <c r="M24" s="1182"/>
      <c r="N24" s="47"/>
      <c r="O24" s="1041" t="s">
        <v>732</v>
      </c>
      <c r="P24" s="1042"/>
      <c r="Q24" s="1042"/>
      <c r="R24" s="1042"/>
      <c r="S24" s="1042"/>
      <c r="T24" s="1042"/>
      <c r="U24" s="1042"/>
      <c r="V24" s="1042"/>
      <c r="W24" s="1042"/>
      <c r="X24" s="1043"/>
      <c r="Y24" s="47"/>
      <c r="Z24" s="1277" t="s">
        <v>732</v>
      </c>
      <c r="AA24" s="1278"/>
      <c r="AB24" s="1278"/>
      <c r="AC24" s="1278"/>
      <c r="AD24" s="1278"/>
      <c r="AE24" s="1278"/>
      <c r="AF24" s="1278"/>
      <c r="AG24" s="1278"/>
      <c r="AH24" s="1278"/>
      <c r="AI24" s="1279"/>
      <c r="AJ24" s="47"/>
      <c r="AK24" s="1277" t="s">
        <v>732</v>
      </c>
      <c r="AL24" s="1278"/>
      <c r="AM24" s="1278"/>
      <c r="AN24" s="1278"/>
      <c r="AO24" s="1278"/>
      <c r="AP24" s="1278"/>
      <c r="AQ24" s="1278"/>
      <c r="AR24" s="1278"/>
      <c r="AS24" s="1278"/>
      <c r="AT24" s="1279"/>
      <c r="AU24" s="47"/>
      <c r="AV24" s="1277" t="s">
        <v>732</v>
      </c>
      <c r="AW24" s="1278"/>
      <c r="AX24" s="1278"/>
      <c r="AY24" s="1278"/>
      <c r="AZ24" s="1278"/>
      <c r="BA24" s="1278"/>
      <c r="BB24" s="1278"/>
      <c r="BC24" s="1278"/>
      <c r="BD24" s="1278"/>
      <c r="BE24" s="1279"/>
      <c r="BF24" s="47"/>
      <c r="BG24" s="1277" t="s">
        <v>732</v>
      </c>
      <c r="BH24" s="1278"/>
      <c r="BI24" s="1278"/>
      <c r="BJ24" s="1278"/>
      <c r="BK24" s="1278"/>
      <c r="BL24" s="1278"/>
      <c r="BM24" s="1278"/>
      <c r="BN24" s="1278"/>
      <c r="BO24" s="1278"/>
      <c r="BP24" s="1279"/>
      <c r="BQ24" s="47"/>
      <c r="BR24" s="1277" t="s">
        <v>732</v>
      </c>
      <c r="BS24" s="1278"/>
      <c r="BT24" s="1278"/>
      <c r="BU24" s="1278"/>
      <c r="BV24" s="1278"/>
      <c r="BW24" s="1278"/>
      <c r="BX24" s="1278"/>
      <c r="BY24" s="1278"/>
      <c r="BZ24" s="1278"/>
      <c r="CA24" s="1279"/>
      <c r="CB24" s="47"/>
      <c r="CC24" s="1277" t="s">
        <v>732</v>
      </c>
      <c r="CD24" s="1278"/>
      <c r="CE24" s="1278"/>
      <c r="CF24" s="1278"/>
      <c r="CG24" s="1278"/>
      <c r="CH24" s="1278"/>
      <c r="CI24" s="1278"/>
      <c r="CJ24" s="1278"/>
      <c r="CK24" s="1278"/>
      <c r="CL24" s="1279"/>
      <c r="CM24" s="47"/>
      <c r="CN24" s="1277" t="s">
        <v>732</v>
      </c>
      <c r="CO24" s="1278"/>
      <c r="CP24" s="1278"/>
      <c r="CQ24" s="1278"/>
      <c r="CR24" s="1278"/>
      <c r="CS24" s="1278"/>
      <c r="CT24" s="1278"/>
      <c r="CU24" s="1278"/>
      <c r="CV24" s="1278"/>
      <c r="CW24" s="1279"/>
      <c r="CY24" s="1277" t="s">
        <v>732</v>
      </c>
      <c r="CZ24" s="1278"/>
      <c r="DA24" s="1278"/>
      <c r="DB24" s="1278"/>
      <c r="DC24" s="1278"/>
      <c r="DD24" s="1278"/>
      <c r="DE24" s="1278"/>
      <c r="DF24" s="1278"/>
      <c r="DG24" s="1278"/>
      <c r="DH24" s="1279"/>
      <c r="DJ24" s="118">
        <v>500</v>
      </c>
      <c r="DK24" s="118">
        <v>1000</v>
      </c>
      <c r="DL24" s="118"/>
      <c r="DM24" s="118"/>
      <c r="DN24" s="118"/>
      <c r="DO24" s="118"/>
      <c r="DP24" s="118"/>
      <c r="DQ24" s="118"/>
      <c r="DR24" s="118"/>
      <c r="DS24" s="118">
        <f t="shared" si="13"/>
        <v>1500</v>
      </c>
      <c r="DU24" s="118">
        <f>DV24+DW24+DX24+DY24+EA24</f>
        <v>1500</v>
      </c>
      <c r="DV24" s="118">
        <v>0</v>
      </c>
      <c r="DW24" s="118">
        <v>0</v>
      </c>
      <c r="DX24" s="118">
        <v>0</v>
      </c>
      <c r="DY24" s="118">
        <f>DS24</f>
        <v>1500</v>
      </c>
      <c r="DZ24" s="118">
        <f>SUM(DV24:DY24)</f>
        <v>1500</v>
      </c>
      <c r="EA24" s="118"/>
    </row>
    <row r="25" spans="1:139" ht="84" customHeight="1" x14ac:dyDescent="0.25">
      <c r="A25" s="1174" t="s">
        <v>733</v>
      </c>
      <c r="B25" s="1186" t="s">
        <v>350</v>
      </c>
      <c r="C25" s="1275">
        <f>O25+Z25+AK25+AV25+BG25+BR25+CC25+CN25+CY25</f>
        <v>3000</v>
      </c>
      <c r="D25" s="1114">
        <f t="shared" ref="D25:J25" si="54">P25+AA25+AL25+AW25+BH25+BS25+CD25+CO25+CZ25</f>
        <v>0</v>
      </c>
      <c r="E25" s="1114">
        <f t="shared" si="54"/>
        <v>0</v>
      </c>
      <c r="F25" s="1114">
        <f t="shared" si="54"/>
        <v>0</v>
      </c>
      <c r="G25" s="1114">
        <f t="shared" si="54"/>
        <v>0</v>
      </c>
      <c r="H25" s="1114">
        <f t="shared" si="54"/>
        <v>0</v>
      </c>
      <c r="I25" s="1114">
        <f t="shared" si="54"/>
        <v>0</v>
      </c>
      <c r="J25" s="1114">
        <f t="shared" si="54"/>
        <v>0</v>
      </c>
      <c r="K25" s="51" t="s">
        <v>734</v>
      </c>
      <c r="L25" s="204">
        <v>2</v>
      </c>
      <c r="M25" s="58">
        <f>X25++AI25+AT25+BE25+BP25++CA25+CL25+CW25+DH25</f>
        <v>0</v>
      </c>
      <c r="N25" s="15"/>
      <c r="O25" s="1332">
        <v>1000</v>
      </c>
      <c r="P25" s="1066">
        <f>U25+V25</f>
        <v>0</v>
      </c>
      <c r="Q25" s="1069"/>
      <c r="R25" s="1069"/>
      <c r="S25" s="1069"/>
      <c r="T25" s="1069"/>
      <c r="U25" s="1157">
        <f>Q25+R25+S25+T25</f>
        <v>0</v>
      </c>
      <c r="V25" s="1069"/>
      <c r="W25" s="525" t="s">
        <v>734</v>
      </c>
      <c r="X25" s="672">
        <v>0</v>
      </c>
      <c r="Y25" s="15"/>
      <c r="Z25" s="1113">
        <v>1000</v>
      </c>
      <c r="AA25" s="1280">
        <f>AF25+AG25</f>
        <v>0</v>
      </c>
      <c r="AB25" s="1024"/>
      <c r="AC25" s="1024"/>
      <c r="AD25" s="1024"/>
      <c r="AE25" s="1024"/>
      <c r="AF25" s="1114">
        <f>AB25+AC25+AD25+AE25</f>
        <v>0</v>
      </c>
      <c r="AG25" s="1024"/>
      <c r="AH25" s="51" t="s">
        <v>734</v>
      </c>
      <c r="AI25" s="190"/>
      <c r="AJ25" s="15"/>
      <c r="AK25" s="1113">
        <v>1000</v>
      </c>
      <c r="AL25" s="1280">
        <f>AQ25+AR25</f>
        <v>0</v>
      </c>
      <c r="AM25" s="1024"/>
      <c r="AN25" s="1024"/>
      <c r="AO25" s="1024"/>
      <c r="AP25" s="1024"/>
      <c r="AQ25" s="1114">
        <f>AM25+AN25+AO25+AP25</f>
        <v>0</v>
      </c>
      <c r="AR25" s="1024"/>
      <c r="AS25" s="51" t="s">
        <v>734</v>
      </c>
      <c r="AT25" s="190"/>
      <c r="AU25" s="15"/>
      <c r="AV25" s="1113">
        <v>0</v>
      </c>
      <c r="AW25" s="1280">
        <f>BB25+BC25</f>
        <v>0</v>
      </c>
      <c r="AX25" s="1024"/>
      <c r="AY25" s="1024"/>
      <c r="AZ25" s="1024"/>
      <c r="BA25" s="1024"/>
      <c r="BB25" s="1114">
        <f>AX25+AY25+AZ25+BA25</f>
        <v>0</v>
      </c>
      <c r="BC25" s="1024"/>
      <c r="BD25" s="51" t="s">
        <v>734</v>
      </c>
      <c r="BE25" s="190"/>
      <c r="BF25" s="15"/>
      <c r="BG25" s="1113">
        <v>0</v>
      </c>
      <c r="BH25" s="1280">
        <f>BM25+BN25</f>
        <v>0</v>
      </c>
      <c r="BI25" s="1024"/>
      <c r="BJ25" s="1024"/>
      <c r="BK25" s="1024"/>
      <c r="BL25" s="1024"/>
      <c r="BM25" s="1114">
        <f>BI25+BJ25+BK25+BL25</f>
        <v>0</v>
      </c>
      <c r="BN25" s="1024"/>
      <c r="BO25" s="51" t="s">
        <v>734</v>
      </c>
      <c r="BP25" s="190"/>
      <c r="BQ25" s="15"/>
      <c r="BR25" s="1113">
        <v>0</v>
      </c>
      <c r="BS25" s="1280">
        <f>BX25+BY25</f>
        <v>0</v>
      </c>
      <c r="BT25" s="1024"/>
      <c r="BU25" s="1024"/>
      <c r="BV25" s="1024"/>
      <c r="BW25" s="1024"/>
      <c r="BX25" s="1114">
        <f>BT25+BU25+BV25+BW25</f>
        <v>0</v>
      </c>
      <c r="BY25" s="1024"/>
      <c r="BZ25" s="51" t="s">
        <v>734</v>
      </c>
      <c r="CA25" s="190"/>
      <c r="CB25" s="15"/>
      <c r="CC25" s="1113">
        <v>0</v>
      </c>
      <c r="CD25" s="1280">
        <f>CI25+CJ25</f>
        <v>0</v>
      </c>
      <c r="CE25" s="1024"/>
      <c r="CF25" s="1024"/>
      <c r="CG25" s="1024"/>
      <c r="CH25" s="1024"/>
      <c r="CI25" s="1114">
        <f>CE25+CF25+CG25+CH25</f>
        <v>0</v>
      </c>
      <c r="CJ25" s="1024"/>
      <c r="CK25" s="51" t="s">
        <v>734</v>
      </c>
      <c r="CL25" s="190"/>
      <c r="CM25" s="15"/>
      <c r="CN25" s="1113">
        <v>0</v>
      </c>
      <c r="CO25" s="1280">
        <f>CT25+CU25</f>
        <v>0</v>
      </c>
      <c r="CP25" s="1024"/>
      <c r="CQ25" s="1024"/>
      <c r="CR25" s="1024"/>
      <c r="CS25" s="1024"/>
      <c r="CT25" s="1114">
        <f>CP25+CQ25+CR25+CS25</f>
        <v>0</v>
      </c>
      <c r="CU25" s="1024"/>
      <c r="CV25" s="51" t="s">
        <v>734</v>
      </c>
      <c r="CW25" s="190"/>
      <c r="CY25" s="1113">
        <v>0</v>
      </c>
      <c r="CZ25" s="1280">
        <f>DE25+DF25</f>
        <v>0</v>
      </c>
      <c r="DA25" s="1024"/>
      <c r="DB25" s="1024"/>
      <c r="DC25" s="1024"/>
      <c r="DD25" s="1024"/>
      <c r="DE25" s="1114">
        <f>DA25+DB25+DC25+DD25</f>
        <v>0</v>
      </c>
      <c r="DF25" s="1024"/>
      <c r="DG25" s="51" t="s">
        <v>734</v>
      </c>
      <c r="DH25" s="190"/>
      <c r="DJ25" s="118">
        <v>0</v>
      </c>
      <c r="DK25" s="118">
        <v>2000</v>
      </c>
      <c r="DL25" s="118">
        <v>2000</v>
      </c>
      <c r="DM25" s="118"/>
      <c r="DN25" s="118"/>
      <c r="DO25" s="118"/>
      <c r="DP25" s="118"/>
      <c r="DQ25" s="118"/>
      <c r="DR25" s="118"/>
      <c r="DS25" s="118">
        <f t="shared" si="13"/>
        <v>4000</v>
      </c>
      <c r="DU25" s="118">
        <f>DV25+DW25+DX25+DY25+EA25</f>
        <v>4000</v>
      </c>
      <c r="DV25" s="118">
        <v>0</v>
      </c>
      <c r="DW25" s="118">
        <v>0</v>
      </c>
      <c r="DX25" s="118">
        <v>0</v>
      </c>
      <c r="DY25" s="118">
        <f>DS25</f>
        <v>4000</v>
      </c>
      <c r="DZ25" s="118">
        <f>SUM(DV25:DY25)</f>
        <v>4000</v>
      </c>
      <c r="EA25" s="118"/>
    </row>
    <row r="26" spans="1:139" ht="80.25" customHeight="1" x14ac:dyDescent="0.25">
      <c r="A26" s="1174"/>
      <c r="B26" s="1186"/>
      <c r="C26" s="1276"/>
      <c r="D26" s="1176"/>
      <c r="E26" s="1175"/>
      <c r="F26" s="1175"/>
      <c r="G26" s="1175"/>
      <c r="H26" s="1175"/>
      <c r="I26" s="1175"/>
      <c r="J26" s="1175"/>
      <c r="K26" s="51" t="s">
        <v>735</v>
      </c>
      <c r="L26" s="204">
        <v>36</v>
      </c>
      <c r="M26" s="58">
        <f>X26++AI26+AT26+BE26+BP26++CA26+CL26+CW26+DH26</f>
        <v>1</v>
      </c>
      <c r="N26" s="15"/>
      <c r="O26" s="1332"/>
      <c r="P26" s="1027"/>
      <c r="Q26" s="1071"/>
      <c r="R26" s="1071"/>
      <c r="S26" s="1071"/>
      <c r="T26" s="1071"/>
      <c r="U26" s="1159"/>
      <c r="V26" s="1071"/>
      <c r="W26" s="525" t="s">
        <v>735</v>
      </c>
      <c r="X26" s="672">
        <v>1</v>
      </c>
      <c r="Y26" s="15"/>
      <c r="Z26" s="1113"/>
      <c r="AA26" s="1281"/>
      <c r="AB26" s="1029"/>
      <c r="AC26" s="1029"/>
      <c r="AD26" s="1029"/>
      <c r="AE26" s="1029"/>
      <c r="AF26" s="1115"/>
      <c r="AG26" s="1029"/>
      <c r="AH26" s="51" t="s">
        <v>735</v>
      </c>
      <c r="AI26" s="190"/>
      <c r="AJ26" s="15"/>
      <c r="AK26" s="1113"/>
      <c r="AL26" s="1281"/>
      <c r="AM26" s="1029"/>
      <c r="AN26" s="1029"/>
      <c r="AO26" s="1029"/>
      <c r="AP26" s="1029"/>
      <c r="AQ26" s="1115"/>
      <c r="AR26" s="1029"/>
      <c r="AS26" s="51" t="s">
        <v>735</v>
      </c>
      <c r="AT26" s="190"/>
      <c r="AU26" s="15"/>
      <c r="AV26" s="1113"/>
      <c r="AW26" s="1281"/>
      <c r="AX26" s="1029"/>
      <c r="AY26" s="1029"/>
      <c r="AZ26" s="1029"/>
      <c r="BA26" s="1029"/>
      <c r="BB26" s="1115"/>
      <c r="BC26" s="1029"/>
      <c r="BD26" s="51" t="s">
        <v>735</v>
      </c>
      <c r="BE26" s="190"/>
      <c r="BF26" s="15"/>
      <c r="BG26" s="1113"/>
      <c r="BH26" s="1281"/>
      <c r="BI26" s="1029"/>
      <c r="BJ26" s="1029"/>
      <c r="BK26" s="1029"/>
      <c r="BL26" s="1029"/>
      <c r="BM26" s="1115"/>
      <c r="BN26" s="1029"/>
      <c r="BO26" s="51" t="s">
        <v>735</v>
      </c>
      <c r="BP26" s="190"/>
      <c r="BQ26" s="15"/>
      <c r="BR26" s="1113"/>
      <c r="BS26" s="1281"/>
      <c r="BT26" s="1029"/>
      <c r="BU26" s="1029"/>
      <c r="BV26" s="1029"/>
      <c r="BW26" s="1029"/>
      <c r="BX26" s="1115"/>
      <c r="BY26" s="1029"/>
      <c r="BZ26" s="51" t="s">
        <v>735</v>
      </c>
      <c r="CA26" s="190"/>
      <c r="CB26" s="15"/>
      <c r="CC26" s="1113"/>
      <c r="CD26" s="1281"/>
      <c r="CE26" s="1029"/>
      <c r="CF26" s="1029"/>
      <c r="CG26" s="1029"/>
      <c r="CH26" s="1029"/>
      <c r="CI26" s="1115"/>
      <c r="CJ26" s="1029"/>
      <c r="CK26" s="51" t="s">
        <v>735</v>
      </c>
      <c r="CL26" s="190"/>
      <c r="CM26" s="15"/>
      <c r="CN26" s="1113"/>
      <c r="CO26" s="1281"/>
      <c r="CP26" s="1029"/>
      <c r="CQ26" s="1029"/>
      <c r="CR26" s="1029"/>
      <c r="CS26" s="1029"/>
      <c r="CT26" s="1115"/>
      <c r="CU26" s="1029"/>
      <c r="CV26" s="51" t="s">
        <v>735</v>
      </c>
      <c r="CW26" s="190"/>
      <c r="CY26" s="1113"/>
      <c r="CZ26" s="1281"/>
      <c r="DA26" s="1029"/>
      <c r="DB26" s="1029"/>
      <c r="DC26" s="1029"/>
      <c r="DD26" s="1029"/>
      <c r="DE26" s="1115"/>
      <c r="DF26" s="1029"/>
      <c r="DG26" s="51" t="s">
        <v>735</v>
      </c>
      <c r="DH26" s="190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>
        <f t="shared" si="13"/>
        <v>0</v>
      </c>
    </row>
    <row r="27" spans="1:139" ht="178.5" customHeight="1" thickBot="1" x14ac:dyDescent="0.3">
      <c r="A27" s="50" t="s">
        <v>353</v>
      </c>
      <c r="B27" s="613" t="s">
        <v>88</v>
      </c>
      <c r="C27" s="91">
        <f>O27+Z27+AK27+AV27+BG27+BR27+CC27+CN27+CY27</f>
        <v>3000</v>
      </c>
      <c r="D27" s="71">
        <f t="shared" ref="D27:J29" si="55">P27+AA27+AL27+AW27+BH27+BS27+CD27+CO27+CZ27</f>
        <v>0</v>
      </c>
      <c r="E27" s="71">
        <f t="shared" si="55"/>
        <v>0</v>
      </c>
      <c r="F27" s="71">
        <f t="shared" si="55"/>
        <v>0</v>
      </c>
      <c r="G27" s="71">
        <f t="shared" si="55"/>
        <v>0</v>
      </c>
      <c r="H27" s="71">
        <f t="shared" si="55"/>
        <v>0</v>
      </c>
      <c r="I27" s="71">
        <f t="shared" si="55"/>
        <v>0</v>
      </c>
      <c r="J27" s="71">
        <f t="shared" si="55"/>
        <v>0</v>
      </c>
      <c r="K27" s="51" t="s">
        <v>354</v>
      </c>
      <c r="L27" s="204">
        <v>5</v>
      </c>
      <c r="M27" s="58">
        <f>X27++AI27+AT27+BE27+BP27++CA27+CL27+CW27+DH27</f>
        <v>27</v>
      </c>
      <c r="N27" s="15"/>
      <c r="O27" s="691">
        <v>1000</v>
      </c>
      <c r="P27" s="643">
        <f>U27+V27</f>
        <v>0</v>
      </c>
      <c r="Q27" s="569"/>
      <c r="R27" s="569"/>
      <c r="S27" s="569"/>
      <c r="T27" s="569"/>
      <c r="U27" s="683">
        <f>Q27+R27+S27+T27</f>
        <v>0</v>
      </c>
      <c r="V27" s="569"/>
      <c r="W27" s="525" t="s">
        <v>354</v>
      </c>
      <c r="X27" s="672">
        <v>27</v>
      </c>
      <c r="Y27" s="15"/>
      <c r="Z27" s="97">
        <v>1000</v>
      </c>
      <c r="AA27" s="93">
        <f>AF27+AG27</f>
        <v>0</v>
      </c>
      <c r="AB27" s="564"/>
      <c r="AC27" s="564"/>
      <c r="AD27" s="564"/>
      <c r="AE27" s="564"/>
      <c r="AF27" s="76">
        <f>AB27+AC27+AD27+AE27</f>
        <v>0</v>
      </c>
      <c r="AG27" s="564"/>
      <c r="AH27" s="51" t="s">
        <v>354</v>
      </c>
      <c r="AI27" s="190"/>
      <c r="AJ27" s="15"/>
      <c r="AK27" s="97">
        <v>1000</v>
      </c>
      <c r="AL27" s="93">
        <f>AQ27+AR27</f>
        <v>0</v>
      </c>
      <c r="AM27" s="564"/>
      <c r="AN27" s="564"/>
      <c r="AO27" s="564"/>
      <c r="AP27" s="564"/>
      <c r="AQ27" s="76">
        <f>AM27+AN27+AO27+AP27</f>
        <v>0</v>
      </c>
      <c r="AR27" s="564"/>
      <c r="AS27" s="51" t="s">
        <v>354</v>
      </c>
      <c r="AT27" s="190"/>
      <c r="AU27" s="15"/>
      <c r="AV27" s="97">
        <v>0</v>
      </c>
      <c r="AW27" s="93">
        <f>BB27+BC27</f>
        <v>0</v>
      </c>
      <c r="AX27" s="564"/>
      <c r="AY27" s="564"/>
      <c r="AZ27" s="564"/>
      <c r="BA27" s="564"/>
      <c r="BB27" s="76">
        <f>AX27+AY27+AZ27+BA27</f>
        <v>0</v>
      </c>
      <c r="BC27" s="564"/>
      <c r="BD27" s="51" t="s">
        <v>354</v>
      </c>
      <c r="BE27" s="190"/>
      <c r="BF27" s="15"/>
      <c r="BG27" s="97">
        <v>0</v>
      </c>
      <c r="BH27" s="93">
        <f>BM27+BN27</f>
        <v>0</v>
      </c>
      <c r="BI27" s="564"/>
      <c r="BJ27" s="564"/>
      <c r="BK27" s="564"/>
      <c r="BL27" s="564"/>
      <c r="BM27" s="76">
        <f>BI27+BJ27+BK27+BL27</f>
        <v>0</v>
      </c>
      <c r="BN27" s="564"/>
      <c r="BO27" s="51" t="s">
        <v>354</v>
      </c>
      <c r="BP27" s="190"/>
      <c r="BQ27" s="15"/>
      <c r="BR27" s="97">
        <v>0</v>
      </c>
      <c r="BS27" s="93">
        <f>BX27+BY27</f>
        <v>0</v>
      </c>
      <c r="BT27" s="564"/>
      <c r="BU27" s="564"/>
      <c r="BV27" s="564"/>
      <c r="BW27" s="564"/>
      <c r="BX27" s="76">
        <f>BT27+BU27+BV27+BW27</f>
        <v>0</v>
      </c>
      <c r="BY27" s="564"/>
      <c r="BZ27" s="51" t="s">
        <v>354</v>
      </c>
      <c r="CA27" s="190"/>
      <c r="CB27" s="15"/>
      <c r="CC27" s="97">
        <v>0</v>
      </c>
      <c r="CD27" s="93">
        <f>CI27+CJ27</f>
        <v>0</v>
      </c>
      <c r="CE27" s="564"/>
      <c r="CF27" s="564"/>
      <c r="CG27" s="564"/>
      <c r="CH27" s="564"/>
      <c r="CI27" s="76">
        <f>CE27+CF27+CG27+CH27</f>
        <v>0</v>
      </c>
      <c r="CJ27" s="564"/>
      <c r="CK27" s="51" t="s">
        <v>354</v>
      </c>
      <c r="CL27" s="190"/>
      <c r="CM27" s="15"/>
      <c r="CN27" s="97">
        <v>0</v>
      </c>
      <c r="CO27" s="93">
        <f>CT27+CU27</f>
        <v>0</v>
      </c>
      <c r="CP27" s="564"/>
      <c r="CQ27" s="564"/>
      <c r="CR27" s="564"/>
      <c r="CS27" s="564"/>
      <c r="CT27" s="76">
        <f>CP27+CQ27+CR27+CS27</f>
        <v>0</v>
      </c>
      <c r="CU27" s="564"/>
      <c r="CV27" s="51" t="s">
        <v>354</v>
      </c>
      <c r="CW27" s="190"/>
      <c r="CY27" s="97">
        <v>0</v>
      </c>
      <c r="CZ27" s="93">
        <f>DE27+DF27</f>
        <v>0</v>
      </c>
      <c r="DA27" s="564"/>
      <c r="DB27" s="564"/>
      <c r="DC27" s="564"/>
      <c r="DD27" s="564"/>
      <c r="DE27" s="76">
        <f>DA27+DB27+DC27+DD27</f>
        <v>0</v>
      </c>
      <c r="DF27" s="564"/>
      <c r="DG27" s="51" t="s">
        <v>354</v>
      </c>
      <c r="DH27" s="190"/>
      <c r="DJ27" s="118">
        <v>0</v>
      </c>
      <c r="DK27" s="118"/>
      <c r="DL27" s="118"/>
      <c r="DM27" s="118"/>
      <c r="DN27" s="118"/>
      <c r="DO27" s="118"/>
      <c r="DP27" s="118"/>
      <c r="DQ27" s="118"/>
      <c r="DR27" s="118"/>
      <c r="DS27" s="118">
        <f t="shared" si="13"/>
        <v>0</v>
      </c>
      <c r="DU27" s="118">
        <f>DV27+DW27+DX27+DY27+EA27</f>
        <v>0</v>
      </c>
      <c r="DV27" s="118">
        <v>0</v>
      </c>
      <c r="DW27" s="118">
        <v>0</v>
      </c>
      <c r="DX27" s="118">
        <v>0</v>
      </c>
      <c r="DY27" s="118">
        <f>DS27</f>
        <v>0</v>
      </c>
      <c r="DZ27" s="118">
        <f>SUM(DV27:DY27)</f>
        <v>0</v>
      </c>
      <c r="EA27" s="118"/>
    </row>
    <row r="28" spans="1:139" ht="119.25" customHeight="1" thickBot="1" x14ac:dyDescent="0.3">
      <c r="A28" s="50" t="s">
        <v>352</v>
      </c>
      <c r="B28" s="613" t="s">
        <v>88</v>
      </c>
      <c r="C28" s="91">
        <f>O28+Z28+AK28+AV28+BG28+BR28+CC28+CN28+CY28</f>
        <v>1500</v>
      </c>
      <c r="D28" s="71">
        <f t="shared" si="55"/>
        <v>0</v>
      </c>
      <c r="E28" s="71">
        <f t="shared" si="55"/>
        <v>0</v>
      </c>
      <c r="F28" s="71">
        <f t="shared" si="55"/>
        <v>0</v>
      </c>
      <c r="G28" s="71">
        <f t="shared" si="55"/>
        <v>0</v>
      </c>
      <c r="H28" s="71">
        <f t="shared" si="55"/>
        <v>0</v>
      </c>
      <c r="I28" s="71">
        <f t="shared" si="55"/>
        <v>0</v>
      </c>
      <c r="J28" s="71">
        <f t="shared" si="55"/>
        <v>0</v>
      </c>
      <c r="K28" s="51" t="s">
        <v>736</v>
      </c>
      <c r="L28" s="204">
        <v>1</v>
      </c>
      <c r="M28" s="58">
        <f>X28++AI28+AT28+BE28+BP28++CA28+CL28+CW28+DH28</f>
        <v>0</v>
      </c>
      <c r="N28" s="15"/>
      <c r="O28" s="691">
        <v>500</v>
      </c>
      <c r="P28" s="643">
        <f>U28+V28</f>
        <v>0</v>
      </c>
      <c r="Q28" s="569"/>
      <c r="R28" s="569"/>
      <c r="S28" s="569"/>
      <c r="T28" s="569"/>
      <c r="U28" s="683">
        <f>Q28+R28+S28+T28</f>
        <v>0</v>
      </c>
      <c r="V28" s="569"/>
      <c r="W28" s="525" t="s">
        <v>736</v>
      </c>
      <c r="X28" s="672"/>
      <c r="Y28" s="15"/>
      <c r="Z28" s="97">
        <v>1000</v>
      </c>
      <c r="AA28" s="93">
        <f>AF28+AG28</f>
        <v>0</v>
      </c>
      <c r="AB28" s="564"/>
      <c r="AC28" s="564"/>
      <c r="AD28" s="564"/>
      <c r="AE28" s="564"/>
      <c r="AF28" s="76">
        <f>AB28+AC28+AD28+AE28</f>
        <v>0</v>
      </c>
      <c r="AG28" s="564"/>
      <c r="AH28" s="51" t="s">
        <v>736</v>
      </c>
      <c r="AI28" s="190"/>
      <c r="AJ28" s="15"/>
      <c r="AK28" s="97">
        <v>0</v>
      </c>
      <c r="AL28" s="93">
        <f>AQ28+AR28</f>
        <v>0</v>
      </c>
      <c r="AM28" s="564"/>
      <c r="AN28" s="564"/>
      <c r="AO28" s="564"/>
      <c r="AP28" s="564"/>
      <c r="AQ28" s="76">
        <f>AM28+AN28+AO28+AP28</f>
        <v>0</v>
      </c>
      <c r="AR28" s="564"/>
      <c r="AS28" s="51" t="s">
        <v>736</v>
      </c>
      <c r="AT28" s="190"/>
      <c r="AU28" s="15"/>
      <c r="AV28" s="97">
        <v>0</v>
      </c>
      <c r="AW28" s="93">
        <f>BB28+BC28</f>
        <v>0</v>
      </c>
      <c r="AX28" s="564"/>
      <c r="AY28" s="564"/>
      <c r="AZ28" s="564"/>
      <c r="BA28" s="564"/>
      <c r="BB28" s="76">
        <f>AX28+AY28+AZ28+BA28</f>
        <v>0</v>
      </c>
      <c r="BC28" s="564"/>
      <c r="BD28" s="51" t="s">
        <v>736</v>
      </c>
      <c r="BE28" s="190"/>
      <c r="BF28" s="15"/>
      <c r="BG28" s="97">
        <v>0</v>
      </c>
      <c r="BH28" s="93">
        <f>BM28+BN28</f>
        <v>0</v>
      </c>
      <c r="BI28" s="564"/>
      <c r="BJ28" s="564"/>
      <c r="BK28" s="564"/>
      <c r="BL28" s="564"/>
      <c r="BM28" s="76">
        <f>BI28+BJ28+BK28+BL28</f>
        <v>0</v>
      </c>
      <c r="BN28" s="564"/>
      <c r="BO28" s="51" t="s">
        <v>736</v>
      </c>
      <c r="BP28" s="190"/>
      <c r="BQ28" s="15"/>
      <c r="BR28" s="97">
        <v>0</v>
      </c>
      <c r="BS28" s="93">
        <f>BX28+BY28</f>
        <v>0</v>
      </c>
      <c r="BT28" s="564"/>
      <c r="BU28" s="564"/>
      <c r="BV28" s="564"/>
      <c r="BW28" s="564"/>
      <c r="BX28" s="76">
        <f>BT28+BU28+BV28+BW28</f>
        <v>0</v>
      </c>
      <c r="BY28" s="564"/>
      <c r="BZ28" s="51" t="s">
        <v>736</v>
      </c>
      <c r="CA28" s="190"/>
      <c r="CB28" s="15"/>
      <c r="CC28" s="97">
        <v>0</v>
      </c>
      <c r="CD28" s="93">
        <f>CI28+CJ28</f>
        <v>0</v>
      </c>
      <c r="CE28" s="564"/>
      <c r="CF28" s="564"/>
      <c r="CG28" s="564"/>
      <c r="CH28" s="564"/>
      <c r="CI28" s="76">
        <f>CE28+CF28+CG28+CH28</f>
        <v>0</v>
      </c>
      <c r="CJ28" s="564"/>
      <c r="CK28" s="51" t="s">
        <v>736</v>
      </c>
      <c r="CL28" s="190"/>
      <c r="CM28" s="15"/>
      <c r="CN28" s="97">
        <v>0</v>
      </c>
      <c r="CO28" s="93">
        <f>CT28+CU28</f>
        <v>0</v>
      </c>
      <c r="CP28" s="564"/>
      <c r="CQ28" s="564"/>
      <c r="CR28" s="564"/>
      <c r="CS28" s="564"/>
      <c r="CT28" s="76">
        <f>CP28+CQ28+CR28+CS28</f>
        <v>0</v>
      </c>
      <c r="CU28" s="564"/>
      <c r="CV28" s="51" t="s">
        <v>736</v>
      </c>
      <c r="CW28" s="190"/>
      <c r="CY28" s="97">
        <v>0</v>
      </c>
      <c r="CZ28" s="93">
        <f>DE28+DF28</f>
        <v>0</v>
      </c>
      <c r="DA28" s="564"/>
      <c r="DB28" s="564"/>
      <c r="DC28" s="564"/>
      <c r="DD28" s="564"/>
      <c r="DE28" s="76">
        <f>DA28+DB28+DC28+DD28</f>
        <v>0</v>
      </c>
      <c r="DF28" s="564"/>
      <c r="DG28" s="51" t="s">
        <v>736</v>
      </c>
      <c r="DH28" s="190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>
        <f t="shared" si="13"/>
        <v>0</v>
      </c>
      <c r="EC28" s="1333" t="s">
        <v>190</v>
      </c>
      <c r="ED28" s="1335" t="s">
        <v>191</v>
      </c>
      <c r="EE28" s="1336"/>
      <c r="EF28" s="1336"/>
      <c r="EG28" s="1336"/>
      <c r="EH28" s="1337"/>
      <c r="EI28" s="1333" t="s">
        <v>192</v>
      </c>
    </row>
    <row r="29" spans="1:139" ht="108.75" customHeight="1" x14ac:dyDescent="0.25">
      <c r="A29" s="50" t="s">
        <v>351</v>
      </c>
      <c r="B29" s="613" t="s">
        <v>89</v>
      </c>
      <c r="C29" s="91">
        <f>O29+Z29+AK29+AV29+BG29+BR29+CC29+CN29+CY29</f>
        <v>4000</v>
      </c>
      <c r="D29" s="71">
        <f t="shared" si="55"/>
        <v>0</v>
      </c>
      <c r="E29" s="71">
        <f t="shared" si="55"/>
        <v>0</v>
      </c>
      <c r="F29" s="71">
        <f t="shared" si="55"/>
        <v>0</v>
      </c>
      <c r="G29" s="71">
        <f t="shared" si="55"/>
        <v>0</v>
      </c>
      <c r="H29" s="71">
        <f t="shared" si="55"/>
        <v>0</v>
      </c>
      <c r="I29" s="71">
        <f t="shared" si="55"/>
        <v>0</v>
      </c>
      <c r="J29" s="71">
        <f t="shared" si="55"/>
        <v>0</v>
      </c>
      <c r="K29" s="51" t="s">
        <v>308</v>
      </c>
      <c r="L29" s="204">
        <v>4</v>
      </c>
      <c r="M29" s="58">
        <f>X29++AI29+AT29+BE29+BP29++CA29+CL29+CW29+DH29</f>
        <v>3</v>
      </c>
      <c r="N29" s="15"/>
      <c r="O29" s="691">
        <v>0</v>
      </c>
      <c r="P29" s="643">
        <f>U29+V29</f>
        <v>0</v>
      </c>
      <c r="Q29" s="569"/>
      <c r="R29" s="569"/>
      <c r="S29" s="569"/>
      <c r="T29" s="569"/>
      <c r="U29" s="683">
        <f>Q29+R29+S29+T29</f>
        <v>0</v>
      </c>
      <c r="V29" s="569"/>
      <c r="W29" s="525" t="s">
        <v>308</v>
      </c>
      <c r="X29" s="672">
        <v>3</v>
      </c>
      <c r="Y29" s="15"/>
      <c r="Z29" s="97">
        <v>2000</v>
      </c>
      <c r="AA29" s="93">
        <f>AF29+AG29</f>
        <v>0</v>
      </c>
      <c r="AB29" s="564"/>
      <c r="AC29" s="564"/>
      <c r="AD29" s="564"/>
      <c r="AE29" s="564"/>
      <c r="AF29" s="76">
        <f>AB29+AC29+AD29+AE29</f>
        <v>0</v>
      </c>
      <c r="AG29" s="564"/>
      <c r="AH29" s="51" t="s">
        <v>308</v>
      </c>
      <c r="AI29" s="190"/>
      <c r="AJ29" s="15"/>
      <c r="AK29" s="97">
        <v>2000</v>
      </c>
      <c r="AL29" s="93">
        <f>AQ29+AR29</f>
        <v>0</v>
      </c>
      <c r="AM29" s="564"/>
      <c r="AN29" s="564"/>
      <c r="AO29" s="564"/>
      <c r="AP29" s="564"/>
      <c r="AQ29" s="76">
        <f>AM29+AN29+AO29+AP29</f>
        <v>0</v>
      </c>
      <c r="AR29" s="564"/>
      <c r="AS29" s="51" t="s">
        <v>308</v>
      </c>
      <c r="AT29" s="190"/>
      <c r="AU29" s="15"/>
      <c r="AV29" s="97">
        <v>0</v>
      </c>
      <c r="AW29" s="93">
        <f>BB29+BC29</f>
        <v>0</v>
      </c>
      <c r="AX29" s="564"/>
      <c r="AY29" s="564"/>
      <c r="AZ29" s="564"/>
      <c r="BA29" s="564"/>
      <c r="BB29" s="76">
        <f>AX29+AY29+AZ29+BA29</f>
        <v>0</v>
      </c>
      <c r="BC29" s="564"/>
      <c r="BD29" s="51" t="s">
        <v>308</v>
      </c>
      <c r="BE29" s="190"/>
      <c r="BF29" s="15"/>
      <c r="BG29" s="97">
        <v>0</v>
      </c>
      <c r="BH29" s="93">
        <f>BM29+BN29</f>
        <v>0</v>
      </c>
      <c r="BI29" s="564"/>
      <c r="BJ29" s="564"/>
      <c r="BK29" s="564"/>
      <c r="BL29" s="564"/>
      <c r="BM29" s="76">
        <f>BI29+BJ29+BK29+BL29</f>
        <v>0</v>
      </c>
      <c r="BN29" s="564"/>
      <c r="BO29" s="51" t="s">
        <v>308</v>
      </c>
      <c r="BP29" s="190"/>
      <c r="BQ29" s="15"/>
      <c r="BR29" s="97">
        <v>0</v>
      </c>
      <c r="BS29" s="93">
        <f>BX29+BY29</f>
        <v>0</v>
      </c>
      <c r="BT29" s="564"/>
      <c r="BU29" s="564"/>
      <c r="BV29" s="564"/>
      <c r="BW29" s="564"/>
      <c r="BX29" s="76">
        <f>BT29+BU29+BV29+BW29</f>
        <v>0</v>
      </c>
      <c r="BY29" s="564"/>
      <c r="BZ29" s="51" t="s">
        <v>308</v>
      </c>
      <c r="CA29" s="190"/>
      <c r="CB29" s="15"/>
      <c r="CC29" s="97">
        <v>0</v>
      </c>
      <c r="CD29" s="93">
        <f>CI29+CJ29</f>
        <v>0</v>
      </c>
      <c r="CE29" s="564"/>
      <c r="CF29" s="564"/>
      <c r="CG29" s="564"/>
      <c r="CH29" s="564"/>
      <c r="CI29" s="76">
        <f>CE29+CF29+CG29+CH29</f>
        <v>0</v>
      </c>
      <c r="CJ29" s="564"/>
      <c r="CK29" s="51" t="s">
        <v>308</v>
      </c>
      <c r="CL29" s="190"/>
      <c r="CM29" s="15"/>
      <c r="CN29" s="97">
        <v>0</v>
      </c>
      <c r="CO29" s="93">
        <f>CT29+CU29</f>
        <v>0</v>
      </c>
      <c r="CP29" s="564"/>
      <c r="CQ29" s="564"/>
      <c r="CR29" s="564"/>
      <c r="CS29" s="564"/>
      <c r="CT29" s="76">
        <f>CP29+CQ29+CR29+CS29</f>
        <v>0</v>
      </c>
      <c r="CU29" s="564"/>
      <c r="CV29" s="51" t="s">
        <v>308</v>
      </c>
      <c r="CW29" s="190"/>
      <c r="CY29" s="97">
        <v>0</v>
      </c>
      <c r="CZ29" s="93">
        <f>DE29+DF29</f>
        <v>0</v>
      </c>
      <c r="DA29" s="564"/>
      <c r="DB29" s="564"/>
      <c r="DC29" s="564"/>
      <c r="DD29" s="564"/>
      <c r="DE29" s="76">
        <f>DA29+DB29+DC29+DD29</f>
        <v>0</v>
      </c>
      <c r="DF29" s="564"/>
      <c r="DG29" s="51" t="s">
        <v>308</v>
      </c>
      <c r="DH29" s="190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>
        <f t="shared" si="13"/>
        <v>0</v>
      </c>
      <c r="EC29" s="1334"/>
      <c r="ED29" s="117" t="s">
        <v>193</v>
      </c>
      <c r="EE29" s="117" t="s">
        <v>194</v>
      </c>
      <c r="EF29" s="117" t="s">
        <v>195</v>
      </c>
      <c r="EG29" s="117" t="s">
        <v>196</v>
      </c>
      <c r="EH29" s="117" t="s">
        <v>82</v>
      </c>
      <c r="EI29" s="1334"/>
    </row>
    <row r="30" spans="1:139" x14ac:dyDescent="0.25">
      <c r="A30" s="1180" t="s">
        <v>743</v>
      </c>
      <c r="B30" s="1181"/>
      <c r="C30" s="1181"/>
      <c r="D30" s="1181"/>
      <c r="E30" s="1181"/>
      <c r="F30" s="1181"/>
      <c r="G30" s="1181"/>
      <c r="H30" s="1181"/>
      <c r="I30" s="1181"/>
      <c r="J30" s="1181"/>
      <c r="K30" s="1181"/>
      <c r="L30" s="1181"/>
      <c r="M30" s="1182"/>
      <c r="N30" s="47"/>
      <c r="O30" s="1041" t="s">
        <v>743</v>
      </c>
      <c r="P30" s="1042"/>
      <c r="Q30" s="1042"/>
      <c r="R30" s="1042"/>
      <c r="S30" s="1042"/>
      <c r="T30" s="1042"/>
      <c r="U30" s="1042"/>
      <c r="V30" s="1042"/>
      <c r="W30" s="1042"/>
      <c r="X30" s="1043"/>
      <c r="Y30" s="47"/>
      <c r="Z30" s="1277" t="s">
        <v>743</v>
      </c>
      <c r="AA30" s="1278"/>
      <c r="AB30" s="1278"/>
      <c r="AC30" s="1278"/>
      <c r="AD30" s="1278"/>
      <c r="AE30" s="1278"/>
      <c r="AF30" s="1278"/>
      <c r="AG30" s="1278"/>
      <c r="AH30" s="1278"/>
      <c r="AI30" s="1279"/>
      <c r="AJ30" s="47"/>
      <c r="AK30" s="1277" t="s">
        <v>743</v>
      </c>
      <c r="AL30" s="1278"/>
      <c r="AM30" s="1278"/>
      <c r="AN30" s="1278"/>
      <c r="AO30" s="1278"/>
      <c r="AP30" s="1278"/>
      <c r="AQ30" s="1278"/>
      <c r="AR30" s="1278"/>
      <c r="AS30" s="1278"/>
      <c r="AT30" s="1279"/>
      <c r="AU30" s="47"/>
      <c r="AV30" s="1277" t="s">
        <v>743</v>
      </c>
      <c r="AW30" s="1278"/>
      <c r="AX30" s="1278"/>
      <c r="AY30" s="1278"/>
      <c r="AZ30" s="1278"/>
      <c r="BA30" s="1278"/>
      <c r="BB30" s="1278"/>
      <c r="BC30" s="1278"/>
      <c r="BD30" s="1278"/>
      <c r="BE30" s="1279"/>
      <c r="BF30" s="47"/>
      <c r="BG30" s="1277" t="s">
        <v>743</v>
      </c>
      <c r="BH30" s="1278"/>
      <c r="BI30" s="1278"/>
      <c r="BJ30" s="1278"/>
      <c r="BK30" s="1278"/>
      <c r="BL30" s="1278"/>
      <c r="BM30" s="1278"/>
      <c r="BN30" s="1278"/>
      <c r="BO30" s="1278"/>
      <c r="BP30" s="1279"/>
      <c r="BQ30" s="47"/>
      <c r="BR30" s="1277" t="s">
        <v>743</v>
      </c>
      <c r="BS30" s="1278"/>
      <c r="BT30" s="1278"/>
      <c r="BU30" s="1278"/>
      <c r="BV30" s="1278"/>
      <c r="BW30" s="1278"/>
      <c r="BX30" s="1278"/>
      <c r="BY30" s="1278"/>
      <c r="BZ30" s="1278"/>
      <c r="CA30" s="1279"/>
      <c r="CB30" s="47"/>
      <c r="CC30" s="1277" t="s">
        <v>743</v>
      </c>
      <c r="CD30" s="1278"/>
      <c r="CE30" s="1278"/>
      <c r="CF30" s="1278"/>
      <c r="CG30" s="1278"/>
      <c r="CH30" s="1278"/>
      <c r="CI30" s="1278"/>
      <c r="CJ30" s="1278"/>
      <c r="CK30" s="1278"/>
      <c r="CL30" s="1279"/>
      <c r="CM30" s="47"/>
      <c r="CN30" s="1277" t="s">
        <v>743</v>
      </c>
      <c r="CO30" s="1278"/>
      <c r="CP30" s="1278"/>
      <c r="CQ30" s="1278"/>
      <c r="CR30" s="1278"/>
      <c r="CS30" s="1278"/>
      <c r="CT30" s="1278"/>
      <c r="CU30" s="1278"/>
      <c r="CV30" s="1278"/>
      <c r="CW30" s="1279"/>
      <c r="CY30" s="1277" t="s">
        <v>743</v>
      </c>
      <c r="CZ30" s="1278"/>
      <c r="DA30" s="1278"/>
      <c r="DB30" s="1278"/>
      <c r="DC30" s="1278"/>
      <c r="DD30" s="1278"/>
      <c r="DE30" s="1278"/>
      <c r="DF30" s="1278"/>
      <c r="DG30" s="1278"/>
      <c r="DH30" s="1279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>
        <f t="shared" si="13"/>
        <v>0</v>
      </c>
      <c r="EB30" s="127" t="s">
        <v>985</v>
      </c>
      <c r="EC30" s="111">
        <f>SUM(DU32:DU50)</f>
        <v>559000</v>
      </c>
      <c r="ED30" s="111">
        <f t="shared" ref="ED30:EI30" si="56">SUM(DV32:DV50)</f>
        <v>0</v>
      </c>
      <c r="EE30" s="111">
        <f t="shared" si="56"/>
        <v>234500</v>
      </c>
      <c r="EF30" s="111">
        <f t="shared" si="56"/>
        <v>0</v>
      </c>
      <c r="EG30" s="111">
        <f t="shared" si="56"/>
        <v>274250</v>
      </c>
      <c r="EH30" s="111">
        <f t="shared" si="56"/>
        <v>508750</v>
      </c>
      <c r="EI30" s="111">
        <f t="shared" si="56"/>
        <v>50250</v>
      </c>
    </row>
    <row r="31" spans="1:139" ht="63.75" customHeight="1" x14ac:dyDescent="0.25">
      <c r="A31" s="1174" t="s">
        <v>355</v>
      </c>
      <c r="B31" s="1186" t="s">
        <v>744</v>
      </c>
      <c r="C31" s="1300">
        <f>O31+Z31+AK31+AV31+BG31+BR31+CC31+CN31+CY31</f>
        <v>0</v>
      </c>
      <c r="D31" s="1114">
        <f t="shared" ref="D31:J31" si="57">P31+AA31+AL31+AW31+BH31+BS31+CD31+CO31+CZ31</f>
        <v>0</v>
      </c>
      <c r="E31" s="1114">
        <f t="shared" si="57"/>
        <v>0</v>
      </c>
      <c r="F31" s="1114">
        <f t="shared" si="57"/>
        <v>0</v>
      </c>
      <c r="G31" s="1114">
        <f t="shared" si="57"/>
        <v>0</v>
      </c>
      <c r="H31" s="1114">
        <f t="shared" si="57"/>
        <v>0</v>
      </c>
      <c r="I31" s="1114">
        <f t="shared" si="57"/>
        <v>0</v>
      </c>
      <c r="J31" s="1114">
        <f t="shared" si="57"/>
        <v>0</v>
      </c>
      <c r="K31" s="51" t="s">
        <v>745</v>
      </c>
      <c r="L31" s="204">
        <v>6</v>
      </c>
      <c r="M31" s="58">
        <f>X31++AI31+AT31+BE31+BP31++CA31+CL31+CW31+DH31</f>
        <v>0</v>
      </c>
      <c r="N31" s="15"/>
      <c r="O31" s="1273">
        <v>0</v>
      </c>
      <c r="P31" s="1066">
        <f>U31+V31</f>
        <v>0</v>
      </c>
      <c r="Q31" s="1069"/>
      <c r="R31" s="1069"/>
      <c r="S31" s="1069"/>
      <c r="T31" s="1069"/>
      <c r="U31" s="1157">
        <f>Q31+R31+S31+T31</f>
        <v>0</v>
      </c>
      <c r="V31" s="1069"/>
      <c r="W31" s="525" t="s">
        <v>745</v>
      </c>
      <c r="X31" s="672"/>
      <c r="Y31" s="15"/>
      <c r="Z31" s="1234">
        <v>0</v>
      </c>
      <c r="AA31" s="1280">
        <f>AF31+AG31</f>
        <v>0</v>
      </c>
      <c r="AB31" s="1024"/>
      <c r="AC31" s="1024"/>
      <c r="AD31" s="1024"/>
      <c r="AE31" s="1024"/>
      <c r="AF31" s="1114">
        <f>AB31+AC31+AD31+AE31</f>
        <v>0</v>
      </c>
      <c r="AG31" s="1024"/>
      <c r="AH31" s="51" t="s">
        <v>745</v>
      </c>
      <c r="AI31" s="190"/>
      <c r="AJ31" s="15"/>
      <c r="AK31" s="1234">
        <v>0</v>
      </c>
      <c r="AL31" s="1280">
        <f>AQ31+AR31</f>
        <v>0</v>
      </c>
      <c r="AM31" s="1024"/>
      <c r="AN31" s="1024"/>
      <c r="AO31" s="1024"/>
      <c r="AP31" s="1024"/>
      <c r="AQ31" s="1114">
        <f>AM31+AN31+AO31+AP31</f>
        <v>0</v>
      </c>
      <c r="AR31" s="1024"/>
      <c r="AS31" s="51" t="s">
        <v>745</v>
      </c>
      <c r="AT31" s="190"/>
      <c r="AU31" s="15"/>
      <c r="AV31" s="1234">
        <v>0</v>
      </c>
      <c r="AW31" s="1280">
        <f>BB31+BC31</f>
        <v>0</v>
      </c>
      <c r="AX31" s="1024"/>
      <c r="AY31" s="1024"/>
      <c r="AZ31" s="1024"/>
      <c r="BA31" s="1024"/>
      <c r="BB31" s="1114">
        <f>AX31+AY31+AZ31+BA31</f>
        <v>0</v>
      </c>
      <c r="BC31" s="1024"/>
      <c r="BD31" s="51" t="s">
        <v>745</v>
      </c>
      <c r="BE31" s="190"/>
      <c r="BF31" s="15"/>
      <c r="BG31" s="1234">
        <v>0</v>
      </c>
      <c r="BH31" s="1280">
        <f>BM31+BN31</f>
        <v>0</v>
      </c>
      <c r="BI31" s="1024"/>
      <c r="BJ31" s="1024"/>
      <c r="BK31" s="1024"/>
      <c r="BL31" s="1024"/>
      <c r="BM31" s="1114">
        <f>BI31+BJ31+BK31+BL31</f>
        <v>0</v>
      </c>
      <c r="BN31" s="1024"/>
      <c r="BO31" s="51" t="s">
        <v>745</v>
      </c>
      <c r="BP31" s="190"/>
      <c r="BQ31" s="15"/>
      <c r="BR31" s="1234">
        <v>0</v>
      </c>
      <c r="BS31" s="1280">
        <f>BX31+BY31</f>
        <v>0</v>
      </c>
      <c r="BT31" s="1024"/>
      <c r="BU31" s="1024"/>
      <c r="BV31" s="1024"/>
      <c r="BW31" s="1024"/>
      <c r="BX31" s="1114">
        <f>BT31+BU31+BV31+BW31</f>
        <v>0</v>
      </c>
      <c r="BY31" s="1024"/>
      <c r="BZ31" s="51" t="s">
        <v>745</v>
      </c>
      <c r="CA31" s="190"/>
      <c r="CB31" s="15"/>
      <c r="CC31" s="1234">
        <v>0</v>
      </c>
      <c r="CD31" s="1280">
        <f>CI31+CJ31</f>
        <v>0</v>
      </c>
      <c r="CE31" s="1024"/>
      <c r="CF31" s="1024"/>
      <c r="CG31" s="1024"/>
      <c r="CH31" s="1024"/>
      <c r="CI31" s="1114">
        <f>CE31+CF31+CG31+CH31</f>
        <v>0</v>
      </c>
      <c r="CJ31" s="1024"/>
      <c r="CK31" s="51" t="s">
        <v>745</v>
      </c>
      <c r="CL31" s="190"/>
      <c r="CM31" s="15"/>
      <c r="CN31" s="1234">
        <v>0</v>
      </c>
      <c r="CO31" s="1280">
        <f>CT31+CU31</f>
        <v>0</v>
      </c>
      <c r="CP31" s="1024"/>
      <c r="CQ31" s="1024"/>
      <c r="CR31" s="1024"/>
      <c r="CS31" s="1024"/>
      <c r="CT31" s="1114">
        <f>CP31+CQ31+CR31+CS31</f>
        <v>0</v>
      </c>
      <c r="CU31" s="1024"/>
      <c r="CV31" s="51" t="s">
        <v>745</v>
      </c>
      <c r="CW31" s="190"/>
      <c r="CY31" s="1234">
        <v>0</v>
      </c>
      <c r="CZ31" s="1280">
        <f>DE31+DF31</f>
        <v>0</v>
      </c>
      <c r="DA31" s="1024"/>
      <c r="DB31" s="1024"/>
      <c r="DC31" s="1024"/>
      <c r="DD31" s="1024"/>
      <c r="DE31" s="1114">
        <f>DA31+DB31+DC31+DD31</f>
        <v>0</v>
      </c>
      <c r="DF31" s="1024"/>
      <c r="DG31" s="51" t="s">
        <v>745</v>
      </c>
      <c r="DH31" s="190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>
        <f t="shared" si="13"/>
        <v>0</v>
      </c>
    </row>
    <row r="32" spans="1:139" ht="63" customHeight="1" x14ac:dyDescent="0.25">
      <c r="A32" s="1174"/>
      <c r="B32" s="1186"/>
      <c r="C32" s="1300"/>
      <c r="D32" s="1127"/>
      <c r="E32" s="1127"/>
      <c r="F32" s="1127"/>
      <c r="G32" s="1127"/>
      <c r="H32" s="1127"/>
      <c r="I32" s="1127"/>
      <c r="J32" s="1127"/>
      <c r="K32" s="51" t="s">
        <v>746</v>
      </c>
      <c r="L32" s="207">
        <v>20000</v>
      </c>
      <c r="M32" s="58">
        <f>X32++AI32+AT32+BE32+BP32++CA32+CL32+CW32+DH32</f>
        <v>0</v>
      </c>
      <c r="N32" s="48"/>
      <c r="O32" s="1282"/>
      <c r="P32" s="1026"/>
      <c r="Q32" s="1272"/>
      <c r="R32" s="1272"/>
      <c r="S32" s="1272"/>
      <c r="T32" s="1272"/>
      <c r="U32" s="1158"/>
      <c r="V32" s="1272"/>
      <c r="W32" s="525" t="s">
        <v>746</v>
      </c>
      <c r="X32" s="676"/>
      <c r="Y32" s="48"/>
      <c r="Z32" s="1256"/>
      <c r="AA32" s="1283"/>
      <c r="AB32" s="1270"/>
      <c r="AC32" s="1270"/>
      <c r="AD32" s="1270"/>
      <c r="AE32" s="1270"/>
      <c r="AF32" s="1127"/>
      <c r="AG32" s="1270"/>
      <c r="AH32" s="51" t="s">
        <v>746</v>
      </c>
      <c r="AI32" s="198"/>
      <c r="AJ32" s="48"/>
      <c r="AK32" s="1256"/>
      <c r="AL32" s="1283"/>
      <c r="AM32" s="1270"/>
      <c r="AN32" s="1270"/>
      <c r="AO32" s="1270"/>
      <c r="AP32" s="1270"/>
      <c r="AQ32" s="1127"/>
      <c r="AR32" s="1270"/>
      <c r="AS32" s="51" t="s">
        <v>746</v>
      </c>
      <c r="AT32" s="198"/>
      <c r="AU32" s="48"/>
      <c r="AV32" s="1256"/>
      <c r="AW32" s="1283"/>
      <c r="AX32" s="1270"/>
      <c r="AY32" s="1270"/>
      <c r="AZ32" s="1270"/>
      <c r="BA32" s="1270"/>
      <c r="BB32" s="1127"/>
      <c r="BC32" s="1270"/>
      <c r="BD32" s="51" t="s">
        <v>746</v>
      </c>
      <c r="BE32" s="198"/>
      <c r="BF32" s="48"/>
      <c r="BG32" s="1256"/>
      <c r="BH32" s="1283"/>
      <c r="BI32" s="1270"/>
      <c r="BJ32" s="1270"/>
      <c r="BK32" s="1270"/>
      <c r="BL32" s="1270"/>
      <c r="BM32" s="1127"/>
      <c r="BN32" s="1270"/>
      <c r="BO32" s="51" t="s">
        <v>746</v>
      </c>
      <c r="BP32" s="198"/>
      <c r="BQ32" s="48"/>
      <c r="BR32" s="1256"/>
      <c r="BS32" s="1283"/>
      <c r="BT32" s="1270"/>
      <c r="BU32" s="1270"/>
      <c r="BV32" s="1270"/>
      <c r="BW32" s="1270"/>
      <c r="BX32" s="1127"/>
      <c r="BY32" s="1270"/>
      <c r="BZ32" s="51" t="s">
        <v>746</v>
      </c>
      <c r="CA32" s="198"/>
      <c r="CB32" s="48"/>
      <c r="CC32" s="1256"/>
      <c r="CD32" s="1283"/>
      <c r="CE32" s="1270"/>
      <c r="CF32" s="1270"/>
      <c r="CG32" s="1270"/>
      <c r="CH32" s="1270"/>
      <c r="CI32" s="1127"/>
      <c r="CJ32" s="1270"/>
      <c r="CK32" s="51" t="s">
        <v>746</v>
      </c>
      <c r="CL32" s="198"/>
      <c r="CM32" s="48"/>
      <c r="CN32" s="1256"/>
      <c r="CO32" s="1283"/>
      <c r="CP32" s="1270"/>
      <c r="CQ32" s="1270"/>
      <c r="CR32" s="1270"/>
      <c r="CS32" s="1270"/>
      <c r="CT32" s="1127"/>
      <c r="CU32" s="1270"/>
      <c r="CV32" s="51" t="s">
        <v>746</v>
      </c>
      <c r="CW32" s="198"/>
      <c r="CY32" s="1256"/>
      <c r="CZ32" s="1283"/>
      <c r="DA32" s="1270"/>
      <c r="DB32" s="1270"/>
      <c r="DC32" s="1270"/>
      <c r="DD32" s="1270"/>
      <c r="DE32" s="1127"/>
      <c r="DF32" s="1270"/>
      <c r="DG32" s="51" t="s">
        <v>746</v>
      </c>
      <c r="DH32" s="198"/>
      <c r="DJ32" s="118">
        <v>2500</v>
      </c>
      <c r="DK32" s="118">
        <v>2500</v>
      </c>
      <c r="DL32" s="118"/>
      <c r="DM32" s="118"/>
      <c r="DN32" s="118"/>
      <c r="DO32" s="118"/>
      <c r="DP32" s="118"/>
      <c r="DQ32" s="118"/>
      <c r="DR32" s="118"/>
      <c r="DS32" s="118">
        <f t="shared" si="13"/>
        <v>5000</v>
      </c>
      <c r="DU32" s="118">
        <f t="shared" ref="DU32:DU37" si="58">DV32+DW32+DX32+DY32+EA32</f>
        <v>5000</v>
      </c>
      <c r="DV32" s="118">
        <v>0</v>
      </c>
      <c r="DW32" s="118">
        <v>0</v>
      </c>
      <c r="DX32" s="118">
        <v>0</v>
      </c>
      <c r="DY32" s="118">
        <f>DS32</f>
        <v>5000</v>
      </c>
      <c r="DZ32" s="118">
        <f t="shared" ref="DZ32:DZ37" si="59">SUM(DV32:DY32)</f>
        <v>5000</v>
      </c>
      <c r="EA32" s="118"/>
    </row>
    <row r="33" spans="1:131" ht="78" customHeight="1" thickBot="1" x14ac:dyDescent="0.3">
      <c r="A33" s="1317"/>
      <c r="B33" s="1356"/>
      <c r="C33" s="1275"/>
      <c r="D33" s="1127"/>
      <c r="E33" s="1127"/>
      <c r="F33" s="1127"/>
      <c r="G33" s="1127"/>
      <c r="H33" s="1127"/>
      <c r="I33" s="1127"/>
      <c r="J33" s="1127"/>
      <c r="K33" s="54" t="s">
        <v>747</v>
      </c>
      <c r="L33" s="208">
        <v>30000</v>
      </c>
      <c r="M33" s="161">
        <f>X33++AI33+AT33+BE33+BP33++CA33+CL33+CW33+DH33</f>
        <v>0</v>
      </c>
      <c r="N33" s="48"/>
      <c r="O33" s="1282"/>
      <c r="P33" s="1026"/>
      <c r="Q33" s="1272"/>
      <c r="R33" s="1272"/>
      <c r="S33" s="1272"/>
      <c r="T33" s="1272"/>
      <c r="U33" s="1158"/>
      <c r="V33" s="1272"/>
      <c r="W33" s="534" t="s">
        <v>747</v>
      </c>
      <c r="X33" s="695"/>
      <c r="Y33" s="48"/>
      <c r="Z33" s="1243"/>
      <c r="AA33" s="1281"/>
      <c r="AB33" s="1284"/>
      <c r="AC33" s="1284"/>
      <c r="AD33" s="1284"/>
      <c r="AE33" s="1284"/>
      <c r="AF33" s="1127"/>
      <c r="AG33" s="1284"/>
      <c r="AH33" s="51" t="s">
        <v>747</v>
      </c>
      <c r="AI33" s="198"/>
      <c r="AJ33" s="48"/>
      <c r="AK33" s="1256"/>
      <c r="AL33" s="1283"/>
      <c r="AM33" s="1270"/>
      <c r="AN33" s="1270"/>
      <c r="AO33" s="1270"/>
      <c r="AP33" s="1270"/>
      <c r="AQ33" s="1127"/>
      <c r="AR33" s="1270"/>
      <c r="AS33" s="54" t="s">
        <v>747</v>
      </c>
      <c r="AT33" s="567"/>
      <c r="AU33" s="48"/>
      <c r="AV33" s="1256"/>
      <c r="AW33" s="1283"/>
      <c r="AX33" s="1270"/>
      <c r="AY33" s="1270"/>
      <c r="AZ33" s="1270"/>
      <c r="BA33" s="1270"/>
      <c r="BB33" s="1127"/>
      <c r="BC33" s="1270"/>
      <c r="BD33" s="54" t="s">
        <v>747</v>
      </c>
      <c r="BE33" s="567"/>
      <c r="BF33" s="48"/>
      <c r="BG33" s="1256"/>
      <c r="BH33" s="1283"/>
      <c r="BI33" s="1270"/>
      <c r="BJ33" s="1270"/>
      <c r="BK33" s="1270"/>
      <c r="BL33" s="1270"/>
      <c r="BM33" s="1127"/>
      <c r="BN33" s="1270"/>
      <c r="BO33" s="54" t="s">
        <v>747</v>
      </c>
      <c r="BP33" s="567"/>
      <c r="BQ33" s="48"/>
      <c r="BR33" s="1243"/>
      <c r="BS33" s="1281"/>
      <c r="BT33" s="1284"/>
      <c r="BU33" s="1284"/>
      <c r="BV33" s="1284"/>
      <c r="BW33" s="1284"/>
      <c r="BX33" s="1127"/>
      <c r="BY33" s="1284"/>
      <c r="BZ33" s="51" t="s">
        <v>747</v>
      </c>
      <c r="CA33" s="198"/>
      <c r="CB33" s="48"/>
      <c r="CC33" s="1243"/>
      <c r="CD33" s="1281"/>
      <c r="CE33" s="1284"/>
      <c r="CF33" s="1284"/>
      <c r="CG33" s="1284"/>
      <c r="CH33" s="1284"/>
      <c r="CI33" s="1127"/>
      <c r="CJ33" s="1284"/>
      <c r="CK33" s="51" t="s">
        <v>747</v>
      </c>
      <c r="CL33" s="198"/>
      <c r="CM33" s="48"/>
      <c r="CN33" s="1243"/>
      <c r="CO33" s="1281"/>
      <c r="CP33" s="1284"/>
      <c r="CQ33" s="1284"/>
      <c r="CR33" s="1284"/>
      <c r="CS33" s="1284"/>
      <c r="CT33" s="1127"/>
      <c r="CU33" s="1284"/>
      <c r="CV33" s="51" t="s">
        <v>747</v>
      </c>
      <c r="CW33" s="198"/>
      <c r="CY33" s="1243"/>
      <c r="CZ33" s="1281"/>
      <c r="DA33" s="1284"/>
      <c r="DB33" s="1284"/>
      <c r="DC33" s="1284"/>
      <c r="DD33" s="1284"/>
      <c r="DE33" s="1127"/>
      <c r="DF33" s="1284"/>
      <c r="DG33" s="51" t="s">
        <v>747</v>
      </c>
      <c r="DH33" s="198"/>
      <c r="DJ33" s="118"/>
      <c r="DK33" s="118">
        <v>8000</v>
      </c>
      <c r="DL33" s="118"/>
      <c r="DM33" s="118"/>
      <c r="DN33" s="118"/>
      <c r="DO33" s="118"/>
      <c r="DP33" s="118"/>
      <c r="DQ33" s="118"/>
      <c r="DR33" s="118"/>
      <c r="DS33" s="118">
        <f t="shared" si="13"/>
        <v>8000</v>
      </c>
      <c r="DU33" s="118">
        <f t="shared" si="58"/>
        <v>8000</v>
      </c>
      <c r="DV33" s="118">
        <v>0</v>
      </c>
      <c r="DW33" s="118">
        <v>0</v>
      </c>
      <c r="DX33" s="118">
        <v>0</v>
      </c>
      <c r="DY33" s="118">
        <f>DS33</f>
        <v>8000</v>
      </c>
      <c r="DZ33" s="118">
        <f t="shared" si="59"/>
        <v>8000</v>
      </c>
      <c r="EA33" s="118"/>
    </row>
    <row r="34" spans="1:131" ht="27" customHeight="1" thickBot="1" x14ac:dyDescent="0.3">
      <c r="A34" s="1371" t="s">
        <v>748</v>
      </c>
      <c r="B34" s="1372"/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3"/>
      <c r="N34" s="88"/>
      <c r="O34" s="1377" t="s">
        <v>748</v>
      </c>
      <c r="P34" s="1378"/>
      <c r="Q34" s="1378"/>
      <c r="R34" s="1378"/>
      <c r="S34" s="1378"/>
      <c r="T34" s="1378"/>
      <c r="U34" s="1378"/>
      <c r="V34" s="1378"/>
      <c r="W34" s="1378"/>
      <c r="X34" s="1379"/>
      <c r="Y34" s="88"/>
      <c r="Z34" s="1374" t="s">
        <v>748</v>
      </c>
      <c r="AA34" s="1375"/>
      <c r="AB34" s="1375"/>
      <c r="AC34" s="1375"/>
      <c r="AD34" s="1375"/>
      <c r="AE34" s="1375"/>
      <c r="AF34" s="1375"/>
      <c r="AG34" s="1375"/>
      <c r="AH34" s="1375"/>
      <c r="AI34" s="1376"/>
      <c r="AJ34" s="88"/>
      <c r="AK34" s="1367" t="s">
        <v>748</v>
      </c>
      <c r="AL34" s="1368"/>
      <c r="AM34" s="1368"/>
      <c r="AN34" s="1368"/>
      <c r="AO34" s="1368"/>
      <c r="AP34" s="1368"/>
      <c r="AQ34" s="1368"/>
      <c r="AR34" s="1368"/>
      <c r="AS34" s="1368"/>
      <c r="AT34" s="1369"/>
      <c r="AU34" s="88"/>
      <c r="AV34" s="1367" t="s">
        <v>748</v>
      </c>
      <c r="AW34" s="1368"/>
      <c r="AX34" s="1368"/>
      <c r="AY34" s="1368"/>
      <c r="AZ34" s="1368"/>
      <c r="BA34" s="1368"/>
      <c r="BB34" s="1368"/>
      <c r="BC34" s="1368"/>
      <c r="BD34" s="1368"/>
      <c r="BE34" s="1369"/>
      <c r="BF34" s="88"/>
      <c r="BG34" s="1367" t="s">
        <v>748</v>
      </c>
      <c r="BH34" s="1368"/>
      <c r="BI34" s="1368"/>
      <c r="BJ34" s="1368"/>
      <c r="BK34" s="1368"/>
      <c r="BL34" s="1368"/>
      <c r="BM34" s="1368"/>
      <c r="BN34" s="1368"/>
      <c r="BO34" s="1368"/>
      <c r="BP34" s="1369"/>
      <c r="BQ34" s="88"/>
      <c r="BR34" s="1367" t="s">
        <v>748</v>
      </c>
      <c r="BS34" s="1368"/>
      <c r="BT34" s="1368"/>
      <c r="BU34" s="1368"/>
      <c r="BV34" s="1368"/>
      <c r="BW34" s="1368"/>
      <c r="BX34" s="1368"/>
      <c r="BY34" s="1368"/>
      <c r="BZ34" s="1368"/>
      <c r="CA34" s="1369"/>
      <c r="CB34" s="88"/>
      <c r="CC34" s="1367" t="s">
        <v>748</v>
      </c>
      <c r="CD34" s="1368"/>
      <c r="CE34" s="1368"/>
      <c r="CF34" s="1368"/>
      <c r="CG34" s="1368"/>
      <c r="CH34" s="1368"/>
      <c r="CI34" s="1368"/>
      <c r="CJ34" s="1368"/>
      <c r="CK34" s="1368"/>
      <c r="CL34" s="1369"/>
      <c r="CM34" s="88"/>
      <c r="CN34" s="1367" t="s">
        <v>748</v>
      </c>
      <c r="CO34" s="1368"/>
      <c r="CP34" s="1368"/>
      <c r="CQ34" s="1368"/>
      <c r="CR34" s="1368"/>
      <c r="CS34" s="1368"/>
      <c r="CT34" s="1368"/>
      <c r="CU34" s="1368"/>
      <c r="CV34" s="1368"/>
      <c r="CW34" s="1369"/>
      <c r="CY34" s="1367" t="s">
        <v>748</v>
      </c>
      <c r="CZ34" s="1368"/>
      <c r="DA34" s="1368"/>
      <c r="DB34" s="1368"/>
      <c r="DC34" s="1368"/>
      <c r="DD34" s="1368"/>
      <c r="DE34" s="1368"/>
      <c r="DF34" s="1368"/>
      <c r="DG34" s="1368"/>
      <c r="DH34" s="1369"/>
      <c r="DJ34" s="118"/>
      <c r="DK34" s="118">
        <v>5000</v>
      </c>
      <c r="DL34" s="118"/>
      <c r="DM34" s="118"/>
      <c r="DN34" s="118"/>
      <c r="DO34" s="118"/>
      <c r="DP34" s="118"/>
      <c r="DQ34" s="118"/>
      <c r="DR34" s="118"/>
      <c r="DS34" s="118">
        <f t="shared" si="13"/>
        <v>5000</v>
      </c>
      <c r="DU34" s="118">
        <f t="shared" si="58"/>
        <v>5000</v>
      </c>
      <c r="DV34" s="118">
        <v>0</v>
      </c>
      <c r="DW34" s="118">
        <v>0</v>
      </c>
      <c r="DX34" s="118">
        <v>0</v>
      </c>
      <c r="DY34" s="118">
        <f>DS34</f>
        <v>5000</v>
      </c>
      <c r="DZ34" s="118">
        <f t="shared" si="59"/>
        <v>5000</v>
      </c>
      <c r="EA34" s="118"/>
    </row>
    <row r="35" spans="1:131" ht="32.25" customHeight="1" thickBot="1" x14ac:dyDescent="0.3">
      <c r="A35" s="23" t="s">
        <v>770</v>
      </c>
      <c r="B35" s="140"/>
      <c r="C35" s="146">
        <f t="shared" ref="C35:J35" si="60">SUM(C37:C55)</f>
        <v>559000</v>
      </c>
      <c r="D35" s="154">
        <f t="shared" si="60"/>
        <v>319502</v>
      </c>
      <c r="E35" s="142">
        <f t="shared" si="60"/>
        <v>0</v>
      </c>
      <c r="F35" s="142">
        <f t="shared" si="60"/>
        <v>40000</v>
      </c>
      <c r="G35" s="142">
        <f t="shared" si="60"/>
        <v>0</v>
      </c>
      <c r="H35" s="142">
        <f t="shared" si="60"/>
        <v>279502</v>
      </c>
      <c r="I35" s="142">
        <f t="shared" si="60"/>
        <v>319502</v>
      </c>
      <c r="J35" s="142">
        <f t="shared" si="60"/>
        <v>0</v>
      </c>
      <c r="K35" s="24"/>
      <c r="L35" s="25"/>
      <c r="M35" s="26"/>
      <c r="N35" s="88"/>
      <c r="O35" s="696">
        <f t="shared" ref="O35:V35" si="61">SUM(O37:O55)</f>
        <v>54500</v>
      </c>
      <c r="P35" s="321">
        <f t="shared" si="61"/>
        <v>319502</v>
      </c>
      <c r="Q35" s="321">
        <f t="shared" si="61"/>
        <v>0</v>
      </c>
      <c r="R35" s="321">
        <f t="shared" si="61"/>
        <v>40000</v>
      </c>
      <c r="S35" s="321">
        <f t="shared" si="61"/>
        <v>0</v>
      </c>
      <c r="T35" s="321">
        <f t="shared" si="61"/>
        <v>279502</v>
      </c>
      <c r="U35" s="315">
        <f t="shared" si="61"/>
        <v>319502</v>
      </c>
      <c r="V35" s="321">
        <f t="shared" si="61"/>
        <v>0</v>
      </c>
      <c r="W35" s="316"/>
      <c r="X35" s="318"/>
      <c r="Y35" s="88"/>
      <c r="Z35" s="157">
        <f t="shared" ref="Z35:AG35" si="62">SUM(Z37:Z55)</f>
        <v>260000</v>
      </c>
      <c r="AA35" s="142">
        <f t="shared" si="62"/>
        <v>0</v>
      </c>
      <c r="AB35" s="142">
        <f t="shared" si="62"/>
        <v>0</v>
      </c>
      <c r="AC35" s="142">
        <f t="shared" si="62"/>
        <v>0</v>
      </c>
      <c r="AD35" s="142">
        <f t="shared" si="62"/>
        <v>0</v>
      </c>
      <c r="AE35" s="142">
        <f t="shared" si="62"/>
        <v>0</v>
      </c>
      <c r="AF35" s="17">
        <f t="shared" si="62"/>
        <v>0</v>
      </c>
      <c r="AG35" s="142">
        <f t="shared" si="62"/>
        <v>0</v>
      </c>
      <c r="AH35" s="24"/>
      <c r="AI35" s="26"/>
      <c r="AJ35" s="88"/>
      <c r="AK35" s="157">
        <f t="shared" ref="AK35:AR35" si="63">SUM(AK37:AK55)</f>
        <v>244500</v>
      </c>
      <c r="AL35" s="142">
        <f t="shared" si="63"/>
        <v>0</v>
      </c>
      <c r="AM35" s="142">
        <f t="shared" si="63"/>
        <v>0</v>
      </c>
      <c r="AN35" s="142">
        <f t="shared" si="63"/>
        <v>0</v>
      </c>
      <c r="AO35" s="142">
        <f t="shared" si="63"/>
        <v>0</v>
      </c>
      <c r="AP35" s="142">
        <f t="shared" si="63"/>
        <v>0</v>
      </c>
      <c r="AQ35" s="17">
        <f t="shared" si="63"/>
        <v>0</v>
      </c>
      <c r="AR35" s="142">
        <f t="shared" si="63"/>
        <v>0</v>
      </c>
      <c r="AS35" s="24"/>
      <c r="AT35" s="26"/>
      <c r="AU35" s="88"/>
      <c r="AV35" s="157">
        <f t="shared" ref="AV35:BC35" si="64">SUM(AV37:AV55)</f>
        <v>0</v>
      </c>
      <c r="AW35" s="142">
        <f t="shared" si="64"/>
        <v>0</v>
      </c>
      <c r="AX35" s="142">
        <f t="shared" si="64"/>
        <v>0</v>
      </c>
      <c r="AY35" s="142">
        <f t="shared" si="64"/>
        <v>0</v>
      </c>
      <c r="AZ35" s="142">
        <f t="shared" si="64"/>
        <v>0</v>
      </c>
      <c r="BA35" s="142">
        <f t="shared" si="64"/>
        <v>0</v>
      </c>
      <c r="BB35" s="17">
        <f t="shared" si="64"/>
        <v>0</v>
      </c>
      <c r="BC35" s="142">
        <f t="shared" si="64"/>
        <v>0</v>
      </c>
      <c r="BD35" s="24"/>
      <c r="BE35" s="26"/>
      <c r="BF35" s="88"/>
      <c r="BG35" s="157">
        <f t="shared" ref="BG35:BN35" si="65">SUM(BG37:BG55)</f>
        <v>0</v>
      </c>
      <c r="BH35" s="142">
        <f t="shared" si="65"/>
        <v>0</v>
      </c>
      <c r="BI35" s="142">
        <f t="shared" si="65"/>
        <v>0</v>
      </c>
      <c r="BJ35" s="142">
        <f t="shared" si="65"/>
        <v>0</v>
      </c>
      <c r="BK35" s="142">
        <f t="shared" si="65"/>
        <v>0</v>
      </c>
      <c r="BL35" s="142">
        <f t="shared" si="65"/>
        <v>0</v>
      </c>
      <c r="BM35" s="17">
        <f t="shared" si="65"/>
        <v>0</v>
      </c>
      <c r="BN35" s="142">
        <f t="shared" si="65"/>
        <v>0</v>
      </c>
      <c r="BO35" s="24"/>
      <c r="BP35" s="26"/>
      <c r="BQ35" s="88"/>
      <c r="BR35" s="157">
        <f t="shared" ref="BR35:BY35" si="66">SUM(BR37:BR55)</f>
        <v>0</v>
      </c>
      <c r="BS35" s="142">
        <f t="shared" si="66"/>
        <v>0</v>
      </c>
      <c r="BT35" s="142">
        <f t="shared" si="66"/>
        <v>0</v>
      </c>
      <c r="BU35" s="142">
        <f t="shared" si="66"/>
        <v>0</v>
      </c>
      <c r="BV35" s="142">
        <f t="shared" si="66"/>
        <v>0</v>
      </c>
      <c r="BW35" s="142">
        <f t="shared" si="66"/>
        <v>0</v>
      </c>
      <c r="BX35" s="17">
        <f t="shared" si="66"/>
        <v>0</v>
      </c>
      <c r="BY35" s="142">
        <f t="shared" si="66"/>
        <v>0</v>
      </c>
      <c r="BZ35" s="24"/>
      <c r="CA35" s="26"/>
      <c r="CB35" s="88"/>
      <c r="CC35" s="157">
        <f t="shared" ref="CC35:CJ35" si="67">SUM(CC37:CC55)</f>
        <v>0</v>
      </c>
      <c r="CD35" s="142">
        <f t="shared" si="67"/>
        <v>0</v>
      </c>
      <c r="CE35" s="142">
        <f t="shared" si="67"/>
        <v>0</v>
      </c>
      <c r="CF35" s="142">
        <f t="shared" si="67"/>
        <v>0</v>
      </c>
      <c r="CG35" s="142">
        <f t="shared" si="67"/>
        <v>0</v>
      </c>
      <c r="CH35" s="142">
        <f t="shared" si="67"/>
        <v>0</v>
      </c>
      <c r="CI35" s="17">
        <f t="shared" si="67"/>
        <v>0</v>
      </c>
      <c r="CJ35" s="142">
        <f t="shared" si="67"/>
        <v>0</v>
      </c>
      <c r="CK35" s="24"/>
      <c r="CL35" s="26"/>
      <c r="CM35" s="88"/>
      <c r="CN35" s="157">
        <f t="shared" ref="CN35:CU35" si="68">SUM(CN37:CN55)</f>
        <v>0</v>
      </c>
      <c r="CO35" s="142">
        <f t="shared" si="68"/>
        <v>0</v>
      </c>
      <c r="CP35" s="142">
        <f t="shared" si="68"/>
        <v>0</v>
      </c>
      <c r="CQ35" s="142">
        <f t="shared" si="68"/>
        <v>0</v>
      </c>
      <c r="CR35" s="142">
        <f t="shared" si="68"/>
        <v>0</v>
      </c>
      <c r="CS35" s="142">
        <f t="shared" si="68"/>
        <v>0</v>
      </c>
      <c r="CT35" s="17">
        <f t="shared" si="68"/>
        <v>0</v>
      </c>
      <c r="CU35" s="142">
        <f t="shared" si="68"/>
        <v>0</v>
      </c>
      <c r="CV35" s="24"/>
      <c r="CW35" s="26"/>
      <c r="CY35" s="157">
        <f t="shared" ref="CY35:DF35" si="69">SUM(CY37:CY55)</f>
        <v>0</v>
      </c>
      <c r="CZ35" s="142">
        <f t="shared" si="69"/>
        <v>0</v>
      </c>
      <c r="DA35" s="142">
        <f t="shared" si="69"/>
        <v>0</v>
      </c>
      <c r="DB35" s="142">
        <f t="shared" si="69"/>
        <v>0</v>
      </c>
      <c r="DC35" s="142">
        <f t="shared" si="69"/>
        <v>0</v>
      </c>
      <c r="DD35" s="142">
        <f t="shared" si="69"/>
        <v>0</v>
      </c>
      <c r="DE35" s="17">
        <f t="shared" si="69"/>
        <v>0</v>
      </c>
      <c r="DF35" s="142">
        <f t="shared" si="69"/>
        <v>0</v>
      </c>
      <c r="DG35" s="24"/>
      <c r="DH35" s="26"/>
      <c r="DJ35" s="118">
        <v>15000</v>
      </c>
      <c r="DK35" s="118">
        <v>30000</v>
      </c>
      <c r="DL35" s="118">
        <v>35000</v>
      </c>
      <c r="DM35" s="118"/>
      <c r="DN35" s="118"/>
      <c r="DO35" s="118"/>
      <c r="DP35" s="118"/>
      <c r="DQ35" s="118"/>
      <c r="DR35" s="118"/>
      <c r="DS35" s="118">
        <f t="shared" si="13"/>
        <v>80000</v>
      </c>
      <c r="DU35" s="118">
        <f t="shared" si="58"/>
        <v>80000</v>
      </c>
      <c r="DV35" s="118">
        <v>0</v>
      </c>
      <c r="DW35" s="118">
        <f>DS35*0.7</f>
        <v>56000</v>
      </c>
      <c r="DX35" s="118"/>
      <c r="DY35" s="118">
        <f>DS35*0.15</f>
        <v>12000</v>
      </c>
      <c r="DZ35" s="118">
        <f t="shared" si="59"/>
        <v>68000</v>
      </c>
      <c r="EA35" s="118">
        <f>DS35*0.15</f>
        <v>12000</v>
      </c>
    </row>
    <row r="36" spans="1:131" ht="15" customHeight="1" x14ac:dyDescent="0.25">
      <c r="A36" s="1345" t="s">
        <v>996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8"/>
      <c r="N36" s="88"/>
      <c r="O36" s="1329" t="s">
        <v>996</v>
      </c>
      <c r="P36" s="1330"/>
      <c r="Q36" s="1330"/>
      <c r="R36" s="1330"/>
      <c r="S36" s="1330"/>
      <c r="T36" s="1330"/>
      <c r="U36" s="1330"/>
      <c r="V36" s="1330"/>
      <c r="W36" s="1330"/>
      <c r="X36" s="1331"/>
      <c r="Y36" s="88"/>
      <c r="Z36" s="1364" t="s">
        <v>996</v>
      </c>
      <c r="AA36" s="1365"/>
      <c r="AB36" s="1365"/>
      <c r="AC36" s="1365"/>
      <c r="AD36" s="1365"/>
      <c r="AE36" s="1365"/>
      <c r="AF36" s="1365"/>
      <c r="AG36" s="1365"/>
      <c r="AH36" s="1365"/>
      <c r="AI36" s="1366"/>
      <c r="AJ36" s="88"/>
      <c r="AK36" s="1364" t="s">
        <v>996</v>
      </c>
      <c r="AL36" s="1365"/>
      <c r="AM36" s="1365"/>
      <c r="AN36" s="1365"/>
      <c r="AO36" s="1365"/>
      <c r="AP36" s="1365"/>
      <c r="AQ36" s="1365"/>
      <c r="AR36" s="1365"/>
      <c r="AS36" s="1365"/>
      <c r="AT36" s="1366"/>
      <c r="AU36" s="88"/>
      <c r="AV36" s="1364" t="s">
        <v>996</v>
      </c>
      <c r="AW36" s="1365"/>
      <c r="AX36" s="1365"/>
      <c r="AY36" s="1365"/>
      <c r="AZ36" s="1365"/>
      <c r="BA36" s="1365"/>
      <c r="BB36" s="1365"/>
      <c r="BC36" s="1365"/>
      <c r="BD36" s="1365"/>
      <c r="BE36" s="1366"/>
      <c r="BF36" s="88"/>
      <c r="BG36" s="1364" t="s">
        <v>996</v>
      </c>
      <c r="BH36" s="1365"/>
      <c r="BI36" s="1365"/>
      <c r="BJ36" s="1365"/>
      <c r="BK36" s="1365"/>
      <c r="BL36" s="1365"/>
      <c r="BM36" s="1365"/>
      <c r="BN36" s="1365"/>
      <c r="BO36" s="1365"/>
      <c r="BP36" s="1366"/>
      <c r="BQ36" s="88"/>
      <c r="BR36" s="1364" t="s">
        <v>996</v>
      </c>
      <c r="BS36" s="1365"/>
      <c r="BT36" s="1365"/>
      <c r="BU36" s="1365"/>
      <c r="BV36" s="1365"/>
      <c r="BW36" s="1365"/>
      <c r="BX36" s="1365"/>
      <c r="BY36" s="1365"/>
      <c r="BZ36" s="1365"/>
      <c r="CA36" s="1366"/>
      <c r="CB36" s="88"/>
      <c r="CC36" s="1364" t="s">
        <v>996</v>
      </c>
      <c r="CD36" s="1365"/>
      <c r="CE36" s="1365"/>
      <c r="CF36" s="1365"/>
      <c r="CG36" s="1365"/>
      <c r="CH36" s="1365"/>
      <c r="CI36" s="1365"/>
      <c r="CJ36" s="1365"/>
      <c r="CK36" s="1365"/>
      <c r="CL36" s="1366"/>
      <c r="CM36" s="88"/>
      <c r="CN36" s="1364" t="s">
        <v>996</v>
      </c>
      <c r="CO36" s="1365"/>
      <c r="CP36" s="1365"/>
      <c r="CQ36" s="1365"/>
      <c r="CR36" s="1365"/>
      <c r="CS36" s="1365"/>
      <c r="CT36" s="1365"/>
      <c r="CU36" s="1365"/>
      <c r="CV36" s="1365"/>
      <c r="CW36" s="1366"/>
      <c r="CY36" s="1364" t="s">
        <v>996</v>
      </c>
      <c r="CZ36" s="1365"/>
      <c r="DA36" s="1365"/>
      <c r="DB36" s="1365"/>
      <c r="DC36" s="1365"/>
      <c r="DD36" s="1365"/>
      <c r="DE36" s="1365"/>
      <c r="DF36" s="1365"/>
      <c r="DG36" s="1365"/>
      <c r="DH36" s="1366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>
        <f t="shared" si="13"/>
        <v>0</v>
      </c>
      <c r="DU36" s="118">
        <f t="shared" si="58"/>
        <v>0</v>
      </c>
      <c r="DV36" s="118">
        <v>0</v>
      </c>
      <c r="DW36" s="118">
        <v>0</v>
      </c>
      <c r="DX36" s="118">
        <v>0</v>
      </c>
      <c r="DY36" s="118">
        <f>DS36</f>
        <v>0</v>
      </c>
      <c r="DZ36" s="118">
        <f t="shared" si="59"/>
        <v>0</v>
      </c>
      <c r="EA36" s="118"/>
    </row>
    <row r="37" spans="1:131" ht="178.5" customHeight="1" x14ac:dyDescent="0.25">
      <c r="A37" s="50" t="s">
        <v>623</v>
      </c>
      <c r="B37" s="613" t="s">
        <v>626</v>
      </c>
      <c r="C37" s="91">
        <f t="shared" ref="C37:C42" si="70">O37+Z37+AK37+AV37+BG37+BR37+CC37+CN37+CY37</f>
        <v>5000</v>
      </c>
      <c r="D37" s="71">
        <f t="shared" ref="D37:D42" si="71">P37+AA37+AL37+AW37+BH37+BS37+CD37+CO37+CZ37</f>
        <v>3362</v>
      </c>
      <c r="E37" s="71">
        <f t="shared" ref="E37:E42" si="72">Q37+AB37+AM37+AX37+BI37+BT37+CE37+CP37+DA37</f>
        <v>0</v>
      </c>
      <c r="F37" s="71">
        <f t="shared" ref="F37:F42" si="73">R37+AC37+AN37+AY37+BJ37+BU37+CF37+CQ37+DB37</f>
        <v>0</v>
      </c>
      <c r="G37" s="71">
        <f t="shared" ref="G37:G42" si="74">S37+AD37+AO37+AZ37+BK37+BV37+CG37+CR37+DC37</f>
        <v>0</v>
      </c>
      <c r="H37" s="71">
        <f t="shared" ref="H37:H42" si="75">T37+AE37+AP37+BA37+BL37+BW37+CH37+CS37+DD37</f>
        <v>3362</v>
      </c>
      <c r="I37" s="71">
        <f t="shared" ref="I37:I42" si="76">U37+AF37+AQ37+BB37+BM37+BX37+CI37+CT37+DE37</f>
        <v>3362</v>
      </c>
      <c r="J37" s="71">
        <f t="shared" ref="J37:J42" si="77">V37+AG37+AR37+BC37+BN37+BY37+CJ37+CU37+DF37</f>
        <v>0</v>
      </c>
      <c r="K37" s="51" t="s">
        <v>309</v>
      </c>
      <c r="L37" s="204" t="s">
        <v>652</v>
      </c>
      <c r="M37" s="58">
        <f t="shared" ref="M37:M47" si="78">X37++AI37+AT37+BE37+BP37++CA37+CL37+CW37+DH37</f>
        <v>1</v>
      </c>
      <c r="N37" s="15"/>
      <c r="O37" s="691">
        <v>2500</v>
      </c>
      <c r="P37" s="643">
        <f t="shared" ref="P37:P42" si="79">U37+V37</f>
        <v>3362</v>
      </c>
      <c r="Q37" s="569"/>
      <c r="R37" s="569"/>
      <c r="S37" s="569"/>
      <c r="T37" s="569">
        <v>3362</v>
      </c>
      <c r="U37" s="683">
        <f t="shared" ref="U37:U42" si="80">Q37+R37+S37+T37</f>
        <v>3362</v>
      </c>
      <c r="V37" s="569"/>
      <c r="W37" s="525" t="s">
        <v>309</v>
      </c>
      <c r="X37" s="672">
        <v>1</v>
      </c>
      <c r="Y37" s="15"/>
      <c r="Z37" s="97">
        <v>2500</v>
      </c>
      <c r="AA37" s="93">
        <f t="shared" ref="AA37:AA42" si="81">AF37+AG37</f>
        <v>0</v>
      </c>
      <c r="AB37" s="564"/>
      <c r="AC37" s="564"/>
      <c r="AD37" s="564"/>
      <c r="AE37" s="564"/>
      <c r="AF37" s="76">
        <f t="shared" ref="AF37:AF42" si="82">AB37+AC37+AD37+AE37</f>
        <v>0</v>
      </c>
      <c r="AG37" s="564"/>
      <c r="AH37" s="51" t="s">
        <v>309</v>
      </c>
      <c r="AI37" s="190"/>
      <c r="AJ37" s="15"/>
      <c r="AK37" s="97">
        <v>0</v>
      </c>
      <c r="AL37" s="93">
        <f t="shared" ref="AL37:AL42" si="83">AQ37+AR37</f>
        <v>0</v>
      </c>
      <c r="AM37" s="564"/>
      <c r="AN37" s="564"/>
      <c r="AO37" s="564"/>
      <c r="AP37" s="564"/>
      <c r="AQ37" s="76">
        <f t="shared" ref="AQ37:AQ42" si="84">AM37+AN37+AO37+AP37</f>
        <v>0</v>
      </c>
      <c r="AR37" s="564"/>
      <c r="AS37" s="51" t="s">
        <v>309</v>
      </c>
      <c r="AT37" s="190"/>
      <c r="AU37" s="15"/>
      <c r="AV37" s="97">
        <v>0</v>
      </c>
      <c r="AW37" s="93">
        <f t="shared" ref="AW37:AW42" si="85">BB37+BC37</f>
        <v>0</v>
      </c>
      <c r="AX37" s="564"/>
      <c r="AY37" s="564"/>
      <c r="AZ37" s="564"/>
      <c r="BA37" s="564"/>
      <c r="BB37" s="76">
        <f t="shared" ref="BB37:BB42" si="86">AX37+AY37+AZ37+BA37</f>
        <v>0</v>
      </c>
      <c r="BC37" s="564"/>
      <c r="BD37" s="51" t="s">
        <v>309</v>
      </c>
      <c r="BE37" s="190"/>
      <c r="BF37" s="15"/>
      <c r="BG37" s="97">
        <v>0</v>
      </c>
      <c r="BH37" s="93">
        <f t="shared" ref="BH37:BH42" si="87">BM37+BN37</f>
        <v>0</v>
      </c>
      <c r="BI37" s="564"/>
      <c r="BJ37" s="564"/>
      <c r="BK37" s="564"/>
      <c r="BL37" s="564"/>
      <c r="BM37" s="76">
        <f t="shared" ref="BM37:BM42" si="88">BI37+BJ37+BK37+BL37</f>
        <v>0</v>
      </c>
      <c r="BN37" s="564"/>
      <c r="BO37" s="51" t="s">
        <v>309</v>
      </c>
      <c r="BP37" s="190"/>
      <c r="BQ37" s="15"/>
      <c r="BR37" s="97">
        <v>0</v>
      </c>
      <c r="BS37" s="93">
        <f t="shared" ref="BS37:BS42" si="89">BX37+BY37</f>
        <v>0</v>
      </c>
      <c r="BT37" s="564"/>
      <c r="BU37" s="564"/>
      <c r="BV37" s="564"/>
      <c r="BW37" s="564"/>
      <c r="BX37" s="76">
        <f t="shared" ref="BX37:BX42" si="90">BT37+BU37+BV37+BW37</f>
        <v>0</v>
      </c>
      <c r="BY37" s="564"/>
      <c r="BZ37" s="51" t="s">
        <v>309</v>
      </c>
      <c r="CA37" s="190"/>
      <c r="CB37" s="15"/>
      <c r="CC37" s="97">
        <v>0</v>
      </c>
      <c r="CD37" s="93">
        <f t="shared" ref="CD37:CD42" si="91">CI37+CJ37</f>
        <v>0</v>
      </c>
      <c r="CE37" s="564"/>
      <c r="CF37" s="564"/>
      <c r="CG37" s="564"/>
      <c r="CH37" s="564"/>
      <c r="CI37" s="76">
        <f t="shared" ref="CI37:CI42" si="92">CE37+CF37+CG37+CH37</f>
        <v>0</v>
      </c>
      <c r="CJ37" s="564"/>
      <c r="CK37" s="51" t="s">
        <v>309</v>
      </c>
      <c r="CL37" s="190"/>
      <c r="CM37" s="15"/>
      <c r="CN37" s="97">
        <v>0</v>
      </c>
      <c r="CO37" s="93">
        <f t="shared" ref="CO37:CO42" si="93">CT37+CU37</f>
        <v>0</v>
      </c>
      <c r="CP37" s="564"/>
      <c r="CQ37" s="564"/>
      <c r="CR37" s="564"/>
      <c r="CS37" s="564"/>
      <c r="CT37" s="76">
        <f t="shared" ref="CT37:CT42" si="94">CP37+CQ37+CR37+CS37</f>
        <v>0</v>
      </c>
      <c r="CU37" s="8"/>
      <c r="CV37" s="51" t="s">
        <v>309</v>
      </c>
      <c r="CW37" s="56"/>
      <c r="CY37" s="97">
        <v>0</v>
      </c>
      <c r="CZ37" s="93">
        <f t="shared" ref="CZ37:CZ42" si="95">DE37+DF37</f>
        <v>0</v>
      </c>
      <c r="DA37" s="564"/>
      <c r="DB37" s="564"/>
      <c r="DC37" s="564"/>
      <c r="DD37" s="564"/>
      <c r="DE37" s="76">
        <f t="shared" ref="DE37:DE42" si="96">DA37+DB37+DC37+DD37</f>
        <v>0</v>
      </c>
      <c r="DF37" s="564"/>
      <c r="DG37" s="51" t="s">
        <v>309</v>
      </c>
      <c r="DH37" s="190"/>
      <c r="DJ37" s="118"/>
      <c r="DK37" s="118">
        <v>10000</v>
      </c>
      <c r="DL37" s="118"/>
      <c r="DM37" s="118"/>
      <c r="DN37" s="118"/>
      <c r="DO37" s="118"/>
      <c r="DP37" s="118"/>
      <c r="DQ37" s="118"/>
      <c r="DR37" s="118"/>
      <c r="DS37" s="118">
        <f t="shared" si="13"/>
        <v>10000</v>
      </c>
      <c r="DU37" s="118">
        <f t="shared" si="58"/>
        <v>10000</v>
      </c>
      <c r="DV37" s="118">
        <v>0</v>
      </c>
      <c r="DW37" s="118">
        <f>DS37*0.7</f>
        <v>7000</v>
      </c>
      <c r="DX37" s="118"/>
      <c r="DY37" s="118">
        <f>DS37*0.15</f>
        <v>1500</v>
      </c>
      <c r="DZ37" s="118">
        <f t="shared" si="59"/>
        <v>8500</v>
      </c>
      <c r="EA37" s="118">
        <f>DS37*0.15</f>
        <v>1500</v>
      </c>
    </row>
    <row r="38" spans="1:131" ht="105" customHeight="1" x14ac:dyDescent="0.25">
      <c r="A38" s="50" t="s">
        <v>624</v>
      </c>
      <c r="B38" s="613" t="s">
        <v>627</v>
      </c>
      <c r="C38" s="91">
        <f t="shared" si="70"/>
        <v>8000</v>
      </c>
      <c r="D38" s="71">
        <f t="shared" si="71"/>
        <v>0</v>
      </c>
      <c r="E38" s="71">
        <f t="shared" si="72"/>
        <v>0</v>
      </c>
      <c r="F38" s="71">
        <f t="shared" si="73"/>
        <v>0</v>
      </c>
      <c r="G38" s="71">
        <f t="shared" si="74"/>
        <v>0</v>
      </c>
      <c r="H38" s="71">
        <f t="shared" si="75"/>
        <v>0</v>
      </c>
      <c r="I38" s="71">
        <f t="shared" si="76"/>
        <v>0</v>
      </c>
      <c r="J38" s="71">
        <f t="shared" si="77"/>
        <v>0</v>
      </c>
      <c r="K38" s="51" t="s">
        <v>310</v>
      </c>
      <c r="L38" s="204" t="s">
        <v>652</v>
      </c>
      <c r="M38" s="58">
        <f t="shared" si="78"/>
        <v>1</v>
      </c>
      <c r="N38" s="15"/>
      <c r="O38" s="691">
        <v>0</v>
      </c>
      <c r="P38" s="643">
        <f t="shared" si="79"/>
        <v>0</v>
      </c>
      <c r="Q38" s="569"/>
      <c r="R38" s="569"/>
      <c r="S38" s="569"/>
      <c r="T38" s="569"/>
      <c r="U38" s="683">
        <f t="shared" si="80"/>
        <v>0</v>
      </c>
      <c r="V38" s="569"/>
      <c r="W38" s="525" t="s">
        <v>310</v>
      </c>
      <c r="X38" s="672">
        <v>1</v>
      </c>
      <c r="Y38" s="15"/>
      <c r="Z38" s="97">
        <v>8000</v>
      </c>
      <c r="AA38" s="93">
        <f t="shared" si="81"/>
        <v>0</v>
      </c>
      <c r="AB38" s="564"/>
      <c r="AC38" s="564"/>
      <c r="AD38" s="564"/>
      <c r="AE38" s="564"/>
      <c r="AF38" s="76">
        <f t="shared" si="82"/>
        <v>0</v>
      </c>
      <c r="AG38" s="564"/>
      <c r="AH38" s="51" t="s">
        <v>310</v>
      </c>
      <c r="AI38" s="190"/>
      <c r="AJ38" s="15"/>
      <c r="AK38" s="97">
        <v>0</v>
      </c>
      <c r="AL38" s="93">
        <f t="shared" si="83"/>
        <v>0</v>
      </c>
      <c r="AM38" s="564"/>
      <c r="AN38" s="564"/>
      <c r="AO38" s="564"/>
      <c r="AP38" s="564"/>
      <c r="AQ38" s="76">
        <f t="shared" si="84"/>
        <v>0</v>
      </c>
      <c r="AR38" s="564"/>
      <c r="AS38" s="51" t="s">
        <v>310</v>
      </c>
      <c r="AT38" s="190"/>
      <c r="AU38" s="15"/>
      <c r="AV38" s="97">
        <v>0</v>
      </c>
      <c r="AW38" s="93">
        <f t="shared" si="85"/>
        <v>0</v>
      </c>
      <c r="AX38" s="564"/>
      <c r="AY38" s="564"/>
      <c r="AZ38" s="564"/>
      <c r="BA38" s="564"/>
      <c r="BB38" s="76">
        <f t="shared" si="86"/>
        <v>0</v>
      </c>
      <c r="BC38" s="564"/>
      <c r="BD38" s="51" t="s">
        <v>310</v>
      </c>
      <c r="BE38" s="190"/>
      <c r="BF38" s="15"/>
      <c r="BG38" s="97">
        <v>0</v>
      </c>
      <c r="BH38" s="93">
        <f t="shared" si="87"/>
        <v>0</v>
      </c>
      <c r="BI38" s="564"/>
      <c r="BJ38" s="564"/>
      <c r="BK38" s="564"/>
      <c r="BL38" s="564"/>
      <c r="BM38" s="76">
        <f t="shared" si="88"/>
        <v>0</v>
      </c>
      <c r="BN38" s="564"/>
      <c r="BO38" s="51" t="s">
        <v>310</v>
      </c>
      <c r="BP38" s="190"/>
      <c r="BQ38" s="15"/>
      <c r="BR38" s="97">
        <v>0</v>
      </c>
      <c r="BS38" s="93">
        <f t="shared" si="89"/>
        <v>0</v>
      </c>
      <c r="BT38" s="564"/>
      <c r="BU38" s="564"/>
      <c r="BV38" s="564"/>
      <c r="BW38" s="564"/>
      <c r="BX38" s="76">
        <f t="shared" si="90"/>
        <v>0</v>
      </c>
      <c r="BY38" s="564"/>
      <c r="BZ38" s="51" t="s">
        <v>310</v>
      </c>
      <c r="CA38" s="190"/>
      <c r="CB38" s="15"/>
      <c r="CC38" s="97">
        <v>0</v>
      </c>
      <c r="CD38" s="93">
        <f t="shared" si="91"/>
        <v>0</v>
      </c>
      <c r="CE38" s="564"/>
      <c r="CF38" s="564"/>
      <c r="CG38" s="564"/>
      <c r="CH38" s="564"/>
      <c r="CI38" s="76">
        <f t="shared" si="92"/>
        <v>0</v>
      </c>
      <c r="CJ38" s="564"/>
      <c r="CK38" s="51" t="s">
        <v>310</v>
      </c>
      <c r="CL38" s="190"/>
      <c r="CM38" s="15"/>
      <c r="CN38" s="97">
        <v>0</v>
      </c>
      <c r="CO38" s="93">
        <f t="shared" si="93"/>
        <v>0</v>
      </c>
      <c r="CP38" s="564"/>
      <c r="CQ38" s="564"/>
      <c r="CR38" s="564"/>
      <c r="CS38" s="564"/>
      <c r="CT38" s="76">
        <f t="shared" si="94"/>
        <v>0</v>
      </c>
      <c r="CU38" s="8"/>
      <c r="CV38" s="51" t="s">
        <v>310</v>
      </c>
      <c r="CW38" s="56"/>
      <c r="CY38" s="97">
        <v>0</v>
      </c>
      <c r="CZ38" s="93">
        <f t="shared" si="95"/>
        <v>0</v>
      </c>
      <c r="DA38" s="564"/>
      <c r="DB38" s="564"/>
      <c r="DC38" s="564"/>
      <c r="DD38" s="564"/>
      <c r="DE38" s="76">
        <f t="shared" si="96"/>
        <v>0</v>
      </c>
      <c r="DF38" s="564"/>
      <c r="DG38" s="51" t="s">
        <v>310</v>
      </c>
      <c r="DH38" s="190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>
        <f t="shared" si="13"/>
        <v>0</v>
      </c>
    </row>
    <row r="39" spans="1:131" ht="148.5" customHeight="1" x14ac:dyDescent="0.25">
      <c r="A39" s="50" t="s">
        <v>625</v>
      </c>
      <c r="B39" s="613" t="s">
        <v>628</v>
      </c>
      <c r="C39" s="91">
        <f t="shared" si="70"/>
        <v>5000</v>
      </c>
      <c r="D39" s="71">
        <f t="shared" si="71"/>
        <v>0</v>
      </c>
      <c r="E39" s="71">
        <f t="shared" si="72"/>
        <v>0</v>
      </c>
      <c r="F39" s="71">
        <f t="shared" si="73"/>
        <v>0</v>
      </c>
      <c r="G39" s="71">
        <f t="shared" si="74"/>
        <v>0</v>
      </c>
      <c r="H39" s="71">
        <f t="shared" si="75"/>
        <v>0</v>
      </c>
      <c r="I39" s="71">
        <f t="shared" si="76"/>
        <v>0</v>
      </c>
      <c r="J39" s="71">
        <f t="shared" si="77"/>
        <v>0</v>
      </c>
      <c r="K39" s="51" t="s">
        <v>309</v>
      </c>
      <c r="L39" s="204" t="s">
        <v>652</v>
      </c>
      <c r="M39" s="58">
        <f t="shared" si="78"/>
        <v>0</v>
      </c>
      <c r="N39" s="15"/>
      <c r="O39" s="691">
        <v>0</v>
      </c>
      <c r="P39" s="643">
        <f t="shared" si="79"/>
        <v>0</v>
      </c>
      <c r="Q39" s="569"/>
      <c r="R39" s="569"/>
      <c r="S39" s="569"/>
      <c r="T39" s="569"/>
      <c r="U39" s="683">
        <f t="shared" si="80"/>
        <v>0</v>
      </c>
      <c r="V39" s="569"/>
      <c r="W39" s="525" t="s">
        <v>309</v>
      </c>
      <c r="X39" s="672"/>
      <c r="Y39" s="15"/>
      <c r="Z39" s="97">
        <v>5000</v>
      </c>
      <c r="AA39" s="93">
        <f t="shared" si="81"/>
        <v>0</v>
      </c>
      <c r="AB39" s="564"/>
      <c r="AC39" s="564"/>
      <c r="AD39" s="564"/>
      <c r="AE39" s="564"/>
      <c r="AF39" s="76">
        <f t="shared" si="82"/>
        <v>0</v>
      </c>
      <c r="AG39" s="564"/>
      <c r="AH39" s="51" t="s">
        <v>309</v>
      </c>
      <c r="AI39" s="190"/>
      <c r="AJ39" s="15"/>
      <c r="AK39" s="97">
        <v>0</v>
      </c>
      <c r="AL39" s="93">
        <f t="shared" si="83"/>
        <v>0</v>
      </c>
      <c r="AM39" s="564"/>
      <c r="AN39" s="564"/>
      <c r="AO39" s="564"/>
      <c r="AP39" s="564"/>
      <c r="AQ39" s="76">
        <f t="shared" si="84"/>
        <v>0</v>
      </c>
      <c r="AR39" s="564"/>
      <c r="AS39" s="51" t="s">
        <v>309</v>
      </c>
      <c r="AT39" s="190"/>
      <c r="AU39" s="15"/>
      <c r="AV39" s="97">
        <v>0</v>
      </c>
      <c r="AW39" s="93">
        <f t="shared" si="85"/>
        <v>0</v>
      </c>
      <c r="AX39" s="564"/>
      <c r="AY39" s="564"/>
      <c r="AZ39" s="564"/>
      <c r="BA39" s="564"/>
      <c r="BB39" s="76">
        <f t="shared" si="86"/>
        <v>0</v>
      </c>
      <c r="BC39" s="564"/>
      <c r="BD39" s="51" t="s">
        <v>309</v>
      </c>
      <c r="BE39" s="190"/>
      <c r="BF39" s="15"/>
      <c r="BG39" s="97">
        <v>0</v>
      </c>
      <c r="BH39" s="93">
        <f t="shared" si="87"/>
        <v>0</v>
      </c>
      <c r="BI39" s="564"/>
      <c r="BJ39" s="564"/>
      <c r="BK39" s="564"/>
      <c r="BL39" s="564"/>
      <c r="BM39" s="76">
        <f t="shared" si="88"/>
        <v>0</v>
      </c>
      <c r="BN39" s="564"/>
      <c r="BO39" s="51" t="s">
        <v>309</v>
      </c>
      <c r="BP39" s="190"/>
      <c r="BQ39" s="15"/>
      <c r="BR39" s="97">
        <v>0</v>
      </c>
      <c r="BS39" s="93">
        <f t="shared" si="89"/>
        <v>0</v>
      </c>
      <c r="BT39" s="564"/>
      <c r="BU39" s="564"/>
      <c r="BV39" s="564"/>
      <c r="BW39" s="564"/>
      <c r="BX39" s="76">
        <f t="shared" si="90"/>
        <v>0</v>
      </c>
      <c r="BY39" s="564"/>
      <c r="BZ39" s="51" t="s">
        <v>309</v>
      </c>
      <c r="CA39" s="190"/>
      <c r="CB39" s="15"/>
      <c r="CC39" s="97">
        <v>0</v>
      </c>
      <c r="CD39" s="93">
        <f t="shared" si="91"/>
        <v>0</v>
      </c>
      <c r="CE39" s="564"/>
      <c r="CF39" s="564"/>
      <c r="CG39" s="564"/>
      <c r="CH39" s="564"/>
      <c r="CI39" s="76">
        <f t="shared" si="92"/>
        <v>0</v>
      </c>
      <c r="CJ39" s="564"/>
      <c r="CK39" s="51" t="s">
        <v>309</v>
      </c>
      <c r="CL39" s="190"/>
      <c r="CM39" s="15"/>
      <c r="CN39" s="97">
        <v>0</v>
      </c>
      <c r="CO39" s="93">
        <f t="shared" si="93"/>
        <v>0</v>
      </c>
      <c r="CP39" s="564"/>
      <c r="CQ39" s="564"/>
      <c r="CR39" s="564"/>
      <c r="CS39" s="564"/>
      <c r="CT39" s="76">
        <f t="shared" si="94"/>
        <v>0</v>
      </c>
      <c r="CU39" s="8"/>
      <c r="CV39" s="51" t="s">
        <v>309</v>
      </c>
      <c r="CW39" s="56"/>
      <c r="CY39" s="97">
        <v>0</v>
      </c>
      <c r="CZ39" s="93">
        <f t="shared" si="95"/>
        <v>0</v>
      </c>
      <c r="DA39" s="564"/>
      <c r="DB39" s="564"/>
      <c r="DC39" s="564"/>
      <c r="DD39" s="564"/>
      <c r="DE39" s="76">
        <f t="shared" si="96"/>
        <v>0</v>
      </c>
      <c r="DF39" s="564"/>
      <c r="DG39" s="51" t="s">
        <v>309</v>
      </c>
      <c r="DH39" s="190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>
        <f t="shared" si="13"/>
        <v>0</v>
      </c>
      <c r="DU39" s="118">
        <f>DV39+DW39+DX39+DY39+EA39</f>
        <v>0</v>
      </c>
      <c r="DV39" s="118">
        <v>0</v>
      </c>
      <c r="DW39" s="118">
        <v>0</v>
      </c>
      <c r="DX39" s="118">
        <v>0</v>
      </c>
      <c r="DY39" s="118">
        <f>DS39</f>
        <v>0</v>
      </c>
      <c r="DZ39" s="118">
        <f>SUM(DV39:DY39)</f>
        <v>0</v>
      </c>
      <c r="EA39" s="118"/>
    </row>
    <row r="40" spans="1:131" ht="123.75" customHeight="1" x14ac:dyDescent="0.25">
      <c r="A40" s="50" t="s">
        <v>632</v>
      </c>
      <c r="B40" s="613" t="s">
        <v>850</v>
      </c>
      <c r="C40" s="91">
        <f t="shared" si="70"/>
        <v>80000</v>
      </c>
      <c r="D40" s="71">
        <f t="shared" si="71"/>
        <v>205000</v>
      </c>
      <c r="E40" s="71">
        <f t="shared" si="72"/>
        <v>0</v>
      </c>
      <c r="F40" s="71">
        <f t="shared" si="73"/>
        <v>0</v>
      </c>
      <c r="G40" s="71">
        <f t="shared" si="74"/>
        <v>0</v>
      </c>
      <c r="H40" s="71">
        <f t="shared" si="75"/>
        <v>205000</v>
      </c>
      <c r="I40" s="71">
        <f t="shared" si="76"/>
        <v>205000</v>
      </c>
      <c r="J40" s="71">
        <f t="shared" si="77"/>
        <v>0</v>
      </c>
      <c r="K40" s="51" t="s">
        <v>97</v>
      </c>
      <c r="L40" s="204">
        <v>100</v>
      </c>
      <c r="M40" s="58">
        <f t="shared" si="78"/>
        <v>44</v>
      </c>
      <c r="N40" s="15"/>
      <c r="O40" s="691">
        <v>15000</v>
      </c>
      <c r="P40" s="643">
        <f t="shared" si="79"/>
        <v>205000</v>
      </c>
      <c r="Q40" s="569"/>
      <c r="R40" s="569"/>
      <c r="S40" s="569"/>
      <c r="T40" s="569">
        <v>205000</v>
      </c>
      <c r="U40" s="683">
        <f t="shared" si="80"/>
        <v>205000</v>
      </c>
      <c r="V40" s="569"/>
      <c r="W40" s="525" t="s">
        <v>97</v>
      </c>
      <c r="X40" s="672">
        <v>44</v>
      </c>
      <c r="Y40" s="15"/>
      <c r="Z40" s="97">
        <v>30000</v>
      </c>
      <c r="AA40" s="93">
        <f t="shared" si="81"/>
        <v>0</v>
      </c>
      <c r="AB40" s="564"/>
      <c r="AC40" s="564"/>
      <c r="AD40" s="564"/>
      <c r="AE40" s="564"/>
      <c r="AF40" s="76">
        <f t="shared" si="82"/>
        <v>0</v>
      </c>
      <c r="AG40" s="564"/>
      <c r="AH40" s="51" t="s">
        <v>97</v>
      </c>
      <c r="AI40" s="190"/>
      <c r="AJ40" s="15"/>
      <c r="AK40" s="97">
        <v>35000</v>
      </c>
      <c r="AL40" s="93">
        <f t="shared" si="83"/>
        <v>0</v>
      </c>
      <c r="AM40" s="564"/>
      <c r="AN40" s="564"/>
      <c r="AO40" s="564"/>
      <c r="AP40" s="564"/>
      <c r="AQ40" s="76">
        <f t="shared" si="84"/>
        <v>0</v>
      </c>
      <c r="AR40" s="564"/>
      <c r="AS40" s="51" t="s">
        <v>97</v>
      </c>
      <c r="AT40" s="190"/>
      <c r="AU40" s="15"/>
      <c r="AV40" s="97">
        <v>0</v>
      </c>
      <c r="AW40" s="93">
        <f t="shared" si="85"/>
        <v>0</v>
      </c>
      <c r="AX40" s="564"/>
      <c r="AY40" s="564"/>
      <c r="AZ40" s="564"/>
      <c r="BA40" s="564"/>
      <c r="BB40" s="76">
        <f t="shared" si="86"/>
        <v>0</v>
      </c>
      <c r="BC40" s="564"/>
      <c r="BD40" s="51" t="s">
        <v>97</v>
      </c>
      <c r="BE40" s="190"/>
      <c r="BF40" s="15"/>
      <c r="BG40" s="97">
        <v>0</v>
      </c>
      <c r="BH40" s="93">
        <f t="shared" si="87"/>
        <v>0</v>
      </c>
      <c r="BI40" s="564"/>
      <c r="BJ40" s="564"/>
      <c r="BK40" s="564"/>
      <c r="BL40" s="564"/>
      <c r="BM40" s="76">
        <f t="shared" si="88"/>
        <v>0</v>
      </c>
      <c r="BN40" s="564"/>
      <c r="BO40" s="51" t="s">
        <v>97</v>
      </c>
      <c r="BP40" s="190"/>
      <c r="BQ40" s="15"/>
      <c r="BR40" s="97">
        <v>0</v>
      </c>
      <c r="BS40" s="93">
        <f t="shared" si="89"/>
        <v>0</v>
      </c>
      <c r="BT40" s="564"/>
      <c r="BU40" s="564"/>
      <c r="BV40" s="564"/>
      <c r="BW40" s="564"/>
      <c r="BX40" s="76">
        <f t="shared" si="90"/>
        <v>0</v>
      </c>
      <c r="BY40" s="564"/>
      <c r="BZ40" s="51" t="s">
        <v>97</v>
      </c>
      <c r="CA40" s="190"/>
      <c r="CB40" s="15"/>
      <c r="CC40" s="97">
        <v>0</v>
      </c>
      <c r="CD40" s="93">
        <f t="shared" si="91"/>
        <v>0</v>
      </c>
      <c r="CE40" s="564"/>
      <c r="CF40" s="564"/>
      <c r="CG40" s="564"/>
      <c r="CH40" s="564"/>
      <c r="CI40" s="76">
        <f t="shared" si="92"/>
        <v>0</v>
      </c>
      <c r="CJ40" s="564"/>
      <c r="CK40" s="51" t="s">
        <v>97</v>
      </c>
      <c r="CL40" s="190"/>
      <c r="CM40" s="15"/>
      <c r="CN40" s="97">
        <v>0</v>
      </c>
      <c r="CO40" s="93">
        <f t="shared" si="93"/>
        <v>0</v>
      </c>
      <c r="CP40" s="564"/>
      <c r="CQ40" s="564"/>
      <c r="CR40" s="564"/>
      <c r="CS40" s="564"/>
      <c r="CT40" s="76">
        <f t="shared" si="94"/>
        <v>0</v>
      </c>
      <c r="CU40" s="8"/>
      <c r="CV40" s="51" t="s">
        <v>97</v>
      </c>
      <c r="CW40" s="56"/>
      <c r="CY40" s="97">
        <v>0</v>
      </c>
      <c r="CZ40" s="93">
        <f t="shared" si="95"/>
        <v>0</v>
      </c>
      <c r="DA40" s="564"/>
      <c r="DB40" s="564"/>
      <c r="DC40" s="564"/>
      <c r="DD40" s="564"/>
      <c r="DE40" s="76">
        <f t="shared" si="96"/>
        <v>0</v>
      </c>
      <c r="DF40" s="564"/>
      <c r="DG40" s="51" t="s">
        <v>97</v>
      </c>
      <c r="DH40" s="190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>
        <f t="shared" si="13"/>
        <v>0</v>
      </c>
    </row>
    <row r="41" spans="1:131" ht="210" customHeight="1" x14ac:dyDescent="0.25">
      <c r="A41" s="50" t="s">
        <v>786</v>
      </c>
      <c r="B41" s="613" t="s">
        <v>633</v>
      </c>
      <c r="C41" s="91">
        <f t="shared" si="70"/>
        <v>0</v>
      </c>
      <c r="D41" s="71">
        <f t="shared" si="71"/>
        <v>0</v>
      </c>
      <c r="E41" s="71">
        <f t="shared" si="72"/>
        <v>0</v>
      </c>
      <c r="F41" s="71">
        <f t="shared" si="73"/>
        <v>0</v>
      </c>
      <c r="G41" s="71">
        <f t="shared" si="74"/>
        <v>0</v>
      </c>
      <c r="H41" s="71">
        <f t="shared" si="75"/>
        <v>0</v>
      </c>
      <c r="I41" s="71">
        <f t="shared" si="76"/>
        <v>0</v>
      </c>
      <c r="J41" s="71">
        <f t="shared" si="77"/>
        <v>0</v>
      </c>
      <c r="K41" s="51" t="s">
        <v>309</v>
      </c>
      <c r="L41" s="204" t="s">
        <v>652</v>
      </c>
      <c r="M41" s="58">
        <f t="shared" si="78"/>
        <v>0</v>
      </c>
      <c r="N41" s="66"/>
      <c r="O41" s="691">
        <v>0</v>
      </c>
      <c r="P41" s="643">
        <f t="shared" si="79"/>
        <v>0</v>
      </c>
      <c r="Q41" s="569"/>
      <c r="R41" s="569"/>
      <c r="S41" s="569"/>
      <c r="T41" s="569"/>
      <c r="U41" s="683">
        <f t="shared" si="80"/>
        <v>0</v>
      </c>
      <c r="V41" s="569"/>
      <c r="W41" s="525" t="s">
        <v>309</v>
      </c>
      <c r="X41" s="672"/>
      <c r="Y41" s="66"/>
      <c r="Z41" s="97">
        <v>0</v>
      </c>
      <c r="AA41" s="93">
        <f t="shared" si="81"/>
        <v>0</v>
      </c>
      <c r="AB41" s="564"/>
      <c r="AC41" s="564"/>
      <c r="AD41" s="564"/>
      <c r="AE41" s="564"/>
      <c r="AF41" s="76">
        <f t="shared" si="82"/>
        <v>0</v>
      </c>
      <c r="AG41" s="564"/>
      <c r="AH41" s="51" t="s">
        <v>309</v>
      </c>
      <c r="AI41" s="190"/>
      <c r="AJ41" s="66"/>
      <c r="AK41" s="97">
        <v>0</v>
      </c>
      <c r="AL41" s="93">
        <f t="shared" si="83"/>
        <v>0</v>
      </c>
      <c r="AM41" s="564"/>
      <c r="AN41" s="564"/>
      <c r="AO41" s="564"/>
      <c r="AP41" s="564"/>
      <c r="AQ41" s="76">
        <f t="shared" si="84"/>
        <v>0</v>
      </c>
      <c r="AR41" s="564"/>
      <c r="AS41" s="51" t="s">
        <v>309</v>
      </c>
      <c r="AT41" s="190"/>
      <c r="AU41" s="66"/>
      <c r="AV41" s="97">
        <v>0</v>
      </c>
      <c r="AW41" s="93">
        <f t="shared" si="85"/>
        <v>0</v>
      </c>
      <c r="AX41" s="564"/>
      <c r="AY41" s="564"/>
      <c r="AZ41" s="564"/>
      <c r="BA41" s="564"/>
      <c r="BB41" s="76">
        <f t="shared" si="86"/>
        <v>0</v>
      </c>
      <c r="BC41" s="564"/>
      <c r="BD41" s="51" t="s">
        <v>309</v>
      </c>
      <c r="BE41" s="190"/>
      <c r="BF41" s="66"/>
      <c r="BG41" s="97">
        <v>0</v>
      </c>
      <c r="BH41" s="93">
        <f t="shared" si="87"/>
        <v>0</v>
      </c>
      <c r="BI41" s="564"/>
      <c r="BJ41" s="564"/>
      <c r="BK41" s="564"/>
      <c r="BL41" s="564"/>
      <c r="BM41" s="76">
        <f t="shared" si="88"/>
        <v>0</v>
      </c>
      <c r="BN41" s="564"/>
      <c r="BO41" s="51" t="s">
        <v>309</v>
      </c>
      <c r="BP41" s="190"/>
      <c r="BQ41" s="66"/>
      <c r="BR41" s="97">
        <v>0</v>
      </c>
      <c r="BS41" s="93">
        <f t="shared" si="89"/>
        <v>0</v>
      </c>
      <c r="BT41" s="564"/>
      <c r="BU41" s="564"/>
      <c r="BV41" s="564"/>
      <c r="BW41" s="564"/>
      <c r="BX41" s="76">
        <f t="shared" si="90"/>
        <v>0</v>
      </c>
      <c r="BY41" s="564"/>
      <c r="BZ41" s="51" t="s">
        <v>309</v>
      </c>
      <c r="CA41" s="190"/>
      <c r="CB41" s="66"/>
      <c r="CC41" s="97">
        <v>0</v>
      </c>
      <c r="CD41" s="93">
        <f t="shared" si="91"/>
        <v>0</v>
      </c>
      <c r="CE41" s="564"/>
      <c r="CF41" s="564"/>
      <c r="CG41" s="564"/>
      <c r="CH41" s="564"/>
      <c r="CI41" s="76">
        <f t="shared" si="92"/>
        <v>0</v>
      </c>
      <c r="CJ41" s="564"/>
      <c r="CK41" s="51" t="s">
        <v>309</v>
      </c>
      <c r="CL41" s="190"/>
      <c r="CM41" s="66"/>
      <c r="CN41" s="97">
        <v>0</v>
      </c>
      <c r="CO41" s="93">
        <f t="shared" si="93"/>
        <v>0</v>
      </c>
      <c r="CP41" s="564"/>
      <c r="CQ41" s="564"/>
      <c r="CR41" s="564"/>
      <c r="CS41" s="564"/>
      <c r="CT41" s="76">
        <f t="shared" si="94"/>
        <v>0</v>
      </c>
      <c r="CU41" s="8"/>
      <c r="CV41" s="51" t="s">
        <v>309</v>
      </c>
      <c r="CW41" s="56"/>
      <c r="CY41" s="97">
        <v>0</v>
      </c>
      <c r="CZ41" s="93">
        <f t="shared" si="95"/>
        <v>0</v>
      </c>
      <c r="DA41" s="564"/>
      <c r="DB41" s="564"/>
      <c r="DC41" s="564"/>
      <c r="DD41" s="564"/>
      <c r="DE41" s="76">
        <f t="shared" si="96"/>
        <v>0</v>
      </c>
      <c r="DF41" s="564"/>
      <c r="DG41" s="51" t="s">
        <v>309</v>
      </c>
      <c r="DH41" s="190"/>
      <c r="DJ41" s="118"/>
      <c r="DK41" s="118">
        <v>2000</v>
      </c>
      <c r="DL41" s="118">
        <v>2000</v>
      </c>
      <c r="DM41" s="118"/>
      <c r="DN41" s="118"/>
      <c r="DO41" s="118"/>
      <c r="DP41" s="118"/>
      <c r="DQ41" s="118"/>
      <c r="DR41" s="118"/>
      <c r="DS41" s="118">
        <f t="shared" si="13"/>
        <v>4000</v>
      </c>
      <c r="DU41" s="118">
        <f>DV41+DW41+DX41+DY41+EA41</f>
        <v>4000</v>
      </c>
      <c r="DV41" s="118">
        <v>0</v>
      </c>
      <c r="DW41" s="118">
        <v>0</v>
      </c>
      <c r="DX41" s="118">
        <v>0</v>
      </c>
      <c r="DY41" s="118">
        <f>DS41</f>
        <v>4000</v>
      </c>
      <c r="DZ41" s="118">
        <f>SUM(DV41:DY41)</f>
        <v>4000</v>
      </c>
      <c r="EA41" s="118"/>
    </row>
    <row r="42" spans="1:131" ht="58.5" customHeight="1" x14ac:dyDescent="0.25">
      <c r="A42" s="1380" t="s">
        <v>629</v>
      </c>
      <c r="B42" s="1179" t="s">
        <v>626</v>
      </c>
      <c r="C42" s="1275">
        <f t="shared" si="70"/>
        <v>10000</v>
      </c>
      <c r="D42" s="1114">
        <f t="shared" si="71"/>
        <v>0</v>
      </c>
      <c r="E42" s="1114">
        <f t="shared" si="72"/>
        <v>0</v>
      </c>
      <c r="F42" s="1114">
        <f t="shared" si="73"/>
        <v>0</v>
      </c>
      <c r="G42" s="1114">
        <f t="shared" si="74"/>
        <v>0</v>
      </c>
      <c r="H42" s="1114">
        <f t="shared" si="75"/>
        <v>0</v>
      </c>
      <c r="I42" s="1114">
        <f t="shared" si="76"/>
        <v>0</v>
      </c>
      <c r="J42" s="1114">
        <f t="shared" si="77"/>
        <v>0</v>
      </c>
      <c r="K42" s="51" t="s">
        <v>634</v>
      </c>
      <c r="L42" s="204" t="s">
        <v>652</v>
      </c>
      <c r="M42" s="58">
        <f t="shared" si="78"/>
        <v>0</v>
      </c>
      <c r="N42" s="66"/>
      <c r="O42" s="1332">
        <v>0</v>
      </c>
      <c r="P42" s="1066">
        <f t="shared" si="79"/>
        <v>0</v>
      </c>
      <c r="Q42" s="1069"/>
      <c r="R42" s="1069"/>
      <c r="S42" s="1069"/>
      <c r="T42" s="1069"/>
      <c r="U42" s="1157">
        <f t="shared" si="80"/>
        <v>0</v>
      </c>
      <c r="V42" s="1069"/>
      <c r="W42" s="525" t="s">
        <v>634</v>
      </c>
      <c r="X42" s="672"/>
      <c r="Y42" s="66"/>
      <c r="Z42" s="1113">
        <v>10000</v>
      </c>
      <c r="AA42" s="1280">
        <f t="shared" si="81"/>
        <v>0</v>
      </c>
      <c r="AB42" s="1024"/>
      <c r="AC42" s="1024"/>
      <c r="AD42" s="1024"/>
      <c r="AE42" s="1024"/>
      <c r="AF42" s="1114">
        <f t="shared" si="82"/>
        <v>0</v>
      </c>
      <c r="AG42" s="1024"/>
      <c r="AH42" s="51" t="s">
        <v>634</v>
      </c>
      <c r="AI42" s="190"/>
      <c r="AJ42" s="66"/>
      <c r="AK42" s="1113">
        <v>0</v>
      </c>
      <c r="AL42" s="1280">
        <f t="shared" si="83"/>
        <v>0</v>
      </c>
      <c r="AM42" s="1024"/>
      <c r="AN42" s="1024"/>
      <c r="AO42" s="1024"/>
      <c r="AP42" s="1024"/>
      <c r="AQ42" s="1114">
        <f t="shared" si="84"/>
        <v>0</v>
      </c>
      <c r="AR42" s="1024"/>
      <c r="AS42" s="51" t="s">
        <v>634</v>
      </c>
      <c r="AT42" s="190"/>
      <c r="AU42" s="66"/>
      <c r="AV42" s="1113">
        <v>0</v>
      </c>
      <c r="AW42" s="1280">
        <f t="shared" si="85"/>
        <v>0</v>
      </c>
      <c r="AX42" s="1024"/>
      <c r="AY42" s="1024"/>
      <c r="AZ42" s="1024"/>
      <c r="BA42" s="1024"/>
      <c r="BB42" s="1114">
        <f t="shared" si="86"/>
        <v>0</v>
      </c>
      <c r="BC42" s="1024"/>
      <c r="BD42" s="51" t="s">
        <v>634</v>
      </c>
      <c r="BE42" s="190"/>
      <c r="BF42" s="66"/>
      <c r="BG42" s="1113">
        <v>0</v>
      </c>
      <c r="BH42" s="1280">
        <f t="shared" si="87"/>
        <v>0</v>
      </c>
      <c r="BI42" s="1024"/>
      <c r="BJ42" s="1024"/>
      <c r="BK42" s="1024"/>
      <c r="BL42" s="1024"/>
      <c r="BM42" s="1114">
        <f t="shared" si="88"/>
        <v>0</v>
      </c>
      <c r="BN42" s="1024"/>
      <c r="BO42" s="51" t="s">
        <v>634</v>
      </c>
      <c r="BP42" s="190"/>
      <c r="BQ42" s="66"/>
      <c r="BR42" s="1113">
        <v>0</v>
      </c>
      <c r="BS42" s="1280">
        <f t="shared" si="89"/>
        <v>0</v>
      </c>
      <c r="BT42" s="1024"/>
      <c r="BU42" s="1024"/>
      <c r="BV42" s="1024"/>
      <c r="BW42" s="1024"/>
      <c r="BX42" s="1114">
        <f t="shared" si="90"/>
        <v>0</v>
      </c>
      <c r="BY42" s="1024"/>
      <c r="BZ42" s="51" t="s">
        <v>634</v>
      </c>
      <c r="CA42" s="190"/>
      <c r="CB42" s="66"/>
      <c r="CC42" s="1113">
        <v>0</v>
      </c>
      <c r="CD42" s="1280">
        <f t="shared" si="91"/>
        <v>0</v>
      </c>
      <c r="CE42" s="1024"/>
      <c r="CF42" s="1024"/>
      <c r="CG42" s="1024"/>
      <c r="CH42" s="1024"/>
      <c r="CI42" s="1114">
        <f t="shared" si="92"/>
        <v>0</v>
      </c>
      <c r="CJ42" s="1024"/>
      <c r="CK42" s="51" t="s">
        <v>634</v>
      </c>
      <c r="CL42" s="190"/>
      <c r="CM42" s="66"/>
      <c r="CN42" s="1113">
        <v>0</v>
      </c>
      <c r="CO42" s="1280">
        <f t="shared" si="93"/>
        <v>0</v>
      </c>
      <c r="CP42" s="1024"/>
      <c r="CQ42" s="1024"/>
      <c r="CR42" s="1024"/>
      <c r="CS42" s="1024"/>
      <c r="CT42" s="1114">
        <f t="shared" si="94"/>
        <v>0</v>
      </c>
      <c r="CU42" s="1389"/>
      <c r="CV42" s="51" t="s">
        <v>634</v>
      </c>
      <c r="CW42" s="56"/>
      <c r="CY42" s="1113">
        <v>0</v>
      </c>
      <c r="CZ42" s="1280">
        <f t="shared" si="95"/>
        <v>0</v>
      </c>
      <c r="DA42" s="1024"/>
      <c r="DB42" s="1024"/>
      <c r="DC42" s="1024"/>
      <c r="DD42" s="1024"/>
      <c r="DE42" s="1114">
        <f t="shared" si="96"/>
        <v>0</v>
      </c>
      <c r="DF42" s="1024"/>
      <c r="DG42" s="51" t="s">
        <v>634</v>
      </c>
      <c r="DH42" s="190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>
        <f t="shared" si="13"/>
        <v>0</v>
      </c>
    </row>
    <row r="43" spans="1:131" ht="111.75" customHeight="1" x14ac:dyDescent="0.25">
      <c r="A43" s="1380"/>
      <c r="B43" s="1179"/>
      <c r="C43" s="1276"/>
      <c r="D43" s="1176"/>
      <c r="E43" s="1175"/>
      <c r="F43" s="1175"/>
      <c r="G43" s="1175"/>
      <c r="H43" s="1175"/>
      <c r="I43" s="1175"/>
      <c r="J43" s="1175"/>
      <c r="K43" s="51" t="s">
        <v>635</v>
      </c>
      <c r="L43" s="204" t="s">
        <v>652</v>
      </c>
      <c r="M43" s="58">
        <f t="shared" si="78"/>
        <v>0</v>
      </c>
      <c r="N43" s="66"/>
      <c r="O43" s="1332"/>
      <c r="P43" s="1027"/>
      <c r="Q43" s="1071"/>
      <c r="R43" s="1071"/>
      <c r="S43" s="1071"/>
      <c r="T43" s="1071"/>
      <c r="U43" s="1159"/>
      <c r="V43" s="1071"/>
      <c r="W43" s="525" t="s">
        <v>635</v>
      </c>
      <c r="X43" s="672"/>
      <c r="Y43" s="66"/>
      <c r="Z43" s="1113"/>
      <c r="AA43" s="1281"/>
      <c r="AB43" s="1029"/>
      <c r="AC43" s="1029"/>
      <c r="AD43" s="1029"/>
      <c r="AE43" s="1029"/>
      <c r="AF43" s="1115"/>
      <c r="AG43" s="1029"/>
      <c r="AH43" s="51" t="s">
        <v>635</v>
      </c>
      <c r="AI43" s="190"/>
      <c r="AJ43" s="66"/>
      <c r="AK43" s="1113"/>
      <c r="AL43" s="1281"/>
      <c r="AM43" s="1029"/>
      <c r="AN43" s="1029"/>
      <c r="AO43" s="1029"/>
      <c r="AP43" s="1029"/>
      <c r="AQ43" s="1115"/>
      <c r="AR43" s="1029"/>
      <c r="AS43" s="51" t="s">
        <v>635</v>
      </c>
      <c r="AT43" s="190"/>
      <c r="AU43" s="66"/>
      <c r="AV43" s="1113"/>
      <c r="AW43" s="1281"/>
      <c r="AX43" s="1029"/>
      <c r="AY43" s="1029"/>
      <c r="AZ43" s="1029"/>
      <c r="BA43" s="1029"/>
      <c r="BB43" s="1115"/>
      <c r="BC43" s="1029"/>
      <c r="BD43" s="51" t="s">
        <v>635</v>
      </c>
      <c r="BE43" s="190"/>
      <c r="BF43" s="66"/>
      <c r="BG43" s="1113"/>
      <c r="BH43" s="1281"/>
      <c r="BI43" s="1029"/>
      <c r="BJ43" s="1029"/>
      <c r="BK43" s="1029"/>
      <c r="BL43" s="1029"/>
      <c r="BM43" s="1115"/>
      <c r="BN43" s="1029"/>
      <c r="BO43" s="51" t="s">
        <v>635</v>
      </c>
      <c r="BP43" s="190"/>
      <c r="BQ43" s="66"/>
      <c r="BR43" s="1113"/>
      <c r="BS43" s="1281"/>
      <c r="BT43" s="1029"/>
      <c r="BU43" s="1029"/>
      <c r="BV43" s="1029"/>
      <c r="BW43" s="1029"/>
      <c r="BX43" s="1115"/>
      <c r="BY43" s="1029"/>
      <c r="BZ43" s="51" t="s">
        <v>635</v>
      </c>
      <c r="CA43" s="190"/>
      <c r="CB43" s="66"/>
      <c r="CC43" s="1113"/>
      <c r="CD43" s="1281"/>
      <c r="CE43" s="1029"/>
      <c r="CF43" s="1029"/>
      <c r="CG43" s="1029"/>
      <c r="CH43" s="1029"/>
      <c r="CI43" s="1115"/>
      <c r="CJ43" s="1029"/>
      <c r="CK43" s="51" t="s">
        <v>635</v>
      </c>
      <c r="CL43" s="190"/>
      <c r="CM43" s="66"/>
      <c r="CN43" s="1113"/>
      <c r="CO43" s="1281"/>
      <c r="CP43" s="1029"/>
      <c r="CQ43" s="1029"/>
      <c r="CR43" s="1029"/>
      <c r="CS43" s="1029"/>
      <c r="CT43" s="1115"/>
      <c r="CU43" s="1390"/>
      <c r="CV43" s="51" t="s">
        <v>635</v>
      </c>
      <c r="CW43" s="56"/>
      <c r="CY43" s="1113"/>
      <c r="CZ43" s="1281"/>
      <c r="DA43" s="1029"/>
      <c r="DB43" s="1029"/>
      <c r="DC43" s="1029"/>
      <c r="DD43" s="1029"/>
      <c r="DE43" s="1115"/>
      <c r="DF43" s="1029"/>
      <c r="DG43" s="51" t="s">
        <v>635</v>
      </c>
      <c r="DH43" s="190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>
        <f t="shared" si="13"/>
        <v>0</v>
      </c>
    </row>
    <row r="44" spans="1:131" ht="66.75" customHeight="1" x14ac:dyDescent="0.25">
      <c r="A44" s="1174" t="s">
        <v>631</v>
      </c>
      <c r="B44" s="1186" t="s">
        <v>630</v>
      </c>
      <c r="C44" s="1275">
        <f>O44+Z44+AK44+AV44+BG44+BR44+CC44+CN44+CY44</f>
        <v>0</v>
      </c>
      <c r="D44" s="1114">
        <f t="shared" ref="D44:J44" si="97">P44+AA44+AL44+AW44+BH44+BS44+CD44+CO44+CZ44</f>
        <v>0</v>
      </c>
      <c r="E44" s="1114">
        <f t="shared" si="97"/>
        <v>0</v>
      </c>
      <c r="F44" s="1114">
        <f t="shared" si="97"/>
        <v>0</v>
      </c>
      <c r="G44" s="1114">
        <f t="shared" si="97"/>
        <v>0</v>
      </c>
      <c r="H44" s="1114">
        <f t="shared" si="97"/>
        <v>0</v>
      </c>
      <c r="I44" s="1114">
        <f t="shared" si="97"/>
        <v>0</v>
      </c>
      <c r="J44" s="1114">
        <f t="shared" si="97"/>
        <v>0</v>
      </c>
      <c r="K44" s="51" t="s">
        <v>734</v>
      </c>
      <c r="L44" s="204">
        <v>20</v>
      </c>
      <c r="M44" s="58">
        <f t="shared" si="78"/>
        <v>20</v>
      </c>
      <c r="N44" s="15"/>
      <c r="O44" s="1332">
        <v>0</v>
      </c>
      <c r="P44" s="1066">
        <f>U44+V44</f>
        <v>0</v>
      </c>
      <c r="Q44" s="1069"/>
      <c r="R44" s="1069"/>
      <c r="S44" s="1069"/>
      <c r="T44" s="1069">
        <v>0</v>
      </c>
      <c r="U44" s="1157">
        <f>Q44+R44+S44+T44</f>
        <v>0</v>
      </c>
      <c r="V44" s="1271"/>
      <c r="W44" s="525" t="s">
        <v>734</v>
      </c>
      <c r="X44" s="672">
        <v>20</v>
      </c>
      <c r="Y44" s="15"/>
      <c r="Z44" s="1113">
        <v>0</v>
      </c>
      <c r="AA44" s="1280">
        <f>AF44+AG44</f>
        <v>0</v>
      </c>
      <c r="AB44" s="1024"/>
      <c r="AC44" s="1024"/>
      <c r="AD44" s="1024"/>
      <c r="AE44" s="1024"/>
      <c r="AF44" s="1114">
        <f>AB44+AC44+AD44+AE44</f>
        <v>0</v>
      </c>
      <c r="AG44" s="1269"/>
      <c r="AH44" s="51" t="s">
        <v>734</v>
      </c>
      <c r="AI44" s="190"/>
      <c r="AJ44" s="15"/>
      <c r="AK44" s="1113">
        <v>0</v>
      </c>
      <c r="AL44" s="1280">
        <f>AQ44+AR44</f>
        <v>0</v>
      </c>
      <c r="AM44" s="1024"/>
      <c r="AN44" s="1024"/>
      <c r="AO44" s="1024"/>
      <c r="AP44" s="1024"/>
      <c r="AQ44" s="1114">
        <f>AM44+AN44+AO44+AP44</f>
        <v>0</v>
      </c>
      <c r="AR44" s="1269"/>
      <c r="AS44" s="51" t="s">
        <v>734</v>
      </c>
      <c r="AT44" s="190"/>
      <c r="AU44" s="15"/>
      <c r="AV44" s="1113">
        <v>0</v>
      </c>
      <c r="AW44" s="1280">
        <f>BB44+BC44</f>
        <v>0</v>
      </c>
      <c r="AX44" s="1024"/>
      <c r="AY44" s="1024"/>
      <c r="AZ44" s="1024"/>
      <c r="BA44" s="1024"/>
      <c r="BB44" s="1114">
        <f>AX44+AY44+AZ44+BA44</f>
        <v>0</v>
      </c>
      <c r="BC44" s="1269"/>
      <c r="BD44" s="51" t="s">
        <v>734</v>
      </c>
      <c r="BE44" s="190"/>
      <c r="BF44" s="15"/>
      <c r="BG44" s="1113">
        <v>0</v>
      </c>
      <c r="BH44" s="1280">
        <f>BM44+BN44</f>
        <v>0</v>
      </c>
      <c r="BI44" s="1024"/>
      <c r="BJ44" s="1024"/>
      <c r="BK44" s="1024"/>
      <c r="BL44" s="1024"/>
      <c r="BM44" s="1114">
        <f>BI44+BJ44+BK44+BL44</f>
        <v>0</v>
      </c>
      <c r="BN44" s="1269"/>
      <c r="BO44" s="51" t="s">
        <v>734</v>
      </c>
      <c r="BP44" s="190"/>
      <c r="BQ44" s="15"/>
      <c r="BR44" s="1113">
        <v>0</v>
      </c>
      <c r="BS44" s="1280">
        <f>BX44+BY44</f>
        <v>0</v>
      </c>
      <c r="BT44" s="1024"/>
      <c r="BU44" s="1024"/>
      <c r="BV44" s="1024"/>
      <c r="BW44" s="1024"/>
      <c r="BX44" s="1114">
        <f>BT44+BU44+BV44+BW44</f>
        <v>0</v>
      </c>
      <c r="BY44" s="1269"/>
      <c r="BZ44" s="51" t="s">
        <v>734</v>
      </c>
      <c r="CA44" s="190"/>
      <c r="CB44" s="15"/>
      <c r="CC44" s="1113">
        <v>0</v>
      </c>
      <c r="CD44" s="1280">
        <f>CI44+CJ44</f>
        <v>0</v>
      </c>
      <c r="CE44" s="1024"/>
      <c r="CF44" s="1024"/>
      <c r="CG44" s="1024"/>
      <c r="CH44" s="1024"/>
      <c r="CI44" s="1114">
        <f>CE44+CF44+CG44+CH44</f>
        <v>0</v>
      </c>
      <c r="CJ44" s="1269"/>
      <c r="CK44" s="51" t="s">
        <v>734</v>
      </c>
      <c r="CL44" s="190"/>
      <c r="CM44" s="15"/>
      <c r="CN44" s="1113">
        <v>0</v>
      </c>
      <c r="CO44" s="1280">
        <f>CT44+CU44</f>
        <v>0</v>
      </c>
      <c r="CP44" s="1024"/>
      <c r="CQ44" s="1024"/>
      <c r="CR44" s="1024"/>
      <c r="CS44" s="1024"/>
      <c r="CT44" s="1114">
        <f>CP44+CQ44+CR44+CS44</f>
        <v>0</v>
      </c>
      <c r="CU44" s="1293"/>
      <c r="CV44" s="51" t="s">
        <v>734</v>
      </c>
      <c r="CW44" s="56"/>
      <c r="CY44" s="1113">
        <v>0</v>
      </c>
      <c r="CZ44" s="1280">
        <f>DE44+DF44</f>
        <v>0</v>
      </c>
      <c r="DA44" s="1024"/>
      <c r="DB44" s="1024"/>
      <c r="DC44" s="1024"/>
      <c r="DD44" s="1024"/>
      <c r="DE44" s="1114">
        <f>DA44+DB44+DC44+DD44</f>
        <v>0</v>
      </c>
      <c r="DF44" s="1269"/>
      <c r="DG44" s="51" t="s">
        <v>734</v>
      </c>
      <c r="DH44" s="190"/>
      <c r="DJ44" s="118">
        <v>20000</v>
      </c>
      <c r="DK44" s="118">
        <v>70000</v>
      </c>
      <c r="DL44" s="118">
        <v>60000</v>
      </c>
      <c r="DM44" s="118"/>
      <c r="DN44" s="118"/>
      <c r="DO44" s="118"/>
      <c r="DP44" s="118"/>
      <c r="DQ44" s="118"/>
      <c r="DR44" s="118"/>
      <c r="DS44" s="118">
        <f t="shared" si="13"/>
        <v>150000</v>
      </c>
      <c r="DU44" s="118">
        <f>DV44+DW44+DX44+DY44+EA44</f>
        <v>150000</v>
      </c>
      <c r="DV44" s="118">
        <v>0</v>
      </c>
      <c r="DW44" s="118">
        <f>DS44*0.7</f>
        <v>105000</v>
      </c>
      <c r="DX44" s="118"/>
      <c r="DY44" s="118">
        <f>DS44*0.15</f>
        <v>22500</v>
      </c>
      <c r="DZ44" s="118">
        <f>SUM(DV44:DY44)</f>
        <v>127500</v>
      </c>
      <c r="EA44" s="118">
        <f>DS44*0.15</f>
        <v>22500</v>
      </c>
    </row>
    <row r="45" spans="1:131" ht="78" customHeight="1" x14ac:dyDescent="0.25">
      <c r="A45" s="1174"/>
      <c r="B45" s="1186"/>
      <c r="C45" s="1276"/>
      <c r="D45" s="1176"/>
      <c r="E45" s="1175"/>
      <c r="F45" s="1175"/>
      <c r="G45" s="1175"/>
      <c r="H45" s="1175"/>
      <c r="I45" s="1175"/>
      <c r="J45" s="1175"/>
      <c r="K45" s="51" t="s">
        <v>755</v>
      </c>
      <c r="L45" s="204">
        <v>10</v>
      </c>
      <c r="M45" s="58">
        <f t="shared" si="78"/>
        <v>20</v>
      </c>
      <c r="N45" s="15"/>
      <c r="O45" s="1332"/>
      <c r="P45" s="1027"/>
      <c r="Q45" s="1071"/>
      <c r="R45" s="1071"/>
      <c r="S45" s="1071"/>
      <c r="T45" s="1071"/>
      <c r="U45" s="1159"/>
      <c r="V45" s="1083"/>
      <c r="W45" s="525" t="s">
        <v>755</v>
      </c>
      <c r="X45" s="672">
        <v>20</v>
      </c>
      <c r="Y45" s="15"/>
      <c r="Z45" s="1113"/>
      <c r="AA45" s="1281"/>
      <c r="AB45" s="1029"/>
      <c r="AC45" s="1029"/>
      <c r="AD45" s="1029"/>
      <c r="AE45" s="1029"/>
      <c r="AF45" s="1115"/>
      <c r="AG45" s="1284"/>
      <c r="AH45" s="51" t="s">
        <v>755</v>
      </c>
      <c r="AI45" s="190"/>
      <c r="AJ45" s="15"/>
      <c r="AK45" s="1113"/>
      <c r="AL45" s="1281"/>
      <c r="AM45" s="1029"/>
      <c r="AN45" s="1029"/>
      <c r="AO45" s="1029"/>
      <c r="AP45" s="1029"/>
      <c r="AQ45" s="1115"/>
      <c r="AR45" s="1284"/>
      <c r="AS45" s="51" t="s">
        <v>755</v>
      </c>
      <c r="AT45" s="190"/>
      <c r="AU45" s="15"/>
      <c r="AV45" s="1113"/>
      <c r="AW45" s="1281"/>
      <c r="AX45" s="1029"/>
      <c r="AY45" s="1029"/>
      <c r="AZ45" s="1029"/>
      <c r="BA45" s="1029"/>
      <c r="BB45" s="1115"/>
      <c r="BC45" s="1284"/>
      <c r="BD45" s="51" t="s">
        <v>755</v>
      </c>
      <c r="BE45" s="190"/>
      <c r="BF45" s="15"/>
      <c r="BG45" s="1113"/>
      <c r="BH45" s="1281"/>
      <c r="BI45" s="1029"/>
      <c r="BJ45" s="1029"/>
      <c r="BK45" s="1029"/>
      <c r="BL45" s="1029"/>
      <c r="BM45" s="1115"/>
      <c r="BN45" s="1284"/>
      <c r="BO45" s="51" t="s">
        <v>755</v>
      </c>
      <c r="BP45" s="190"/>
      <c r="BQ45" s="15"/>
      <c r="BR45" s="1113"/>
      <c r="BS45" s="1281"/>
      <c r="BT45" s="1029"/>
      <c r="BU45" s="1029"/>
      <c r="BV45" s="1029"/>
      <c r="BW45" s="1029"/>
      <c r="BX45" s="1115"/>
      <c r="BY45" s="1284"/>
      <c r="BZ45" s="51" t="s">
        <v>755</v>
      </c>
      <c r="CA45" s="190"/>
      <c r="CB45" s="15"/>
      <c r="CC45" s="1113"/>
      <c r="CD45" s="1281"/>
      <c r="CE45" s="1029"/>
      <c r="CF45" s="1029"/>
      <c r="CG45" s="1029"/>
      <c r="CH45" s="1029"/>
      <c r="CI45" s="1115"/>
      <c r="CJ45" s="1284"/>
      <c r="CK45" s="51" t="s">
        <v>755</v>
      </c>
      <c r="CL45" s="190"/>
      <c r="CM45" s="15"/>
      <c r="CN45" s="1113"/>
      <c r="CO45" s="1281"/>
      <c r="CP45" s="1029"/>
      <c r="CQ45" s="1029"/>
      <c r="CR45" s="1029"/>
      <c r="CS45" s="1029"/>
      <c r="CT45" s="1115"/>
      <c r="CU45" s="1295"/>
      <c r="CV45" s="51" t="s">
        <v>755</v>
      </c>
      <c r="CW45" s="56"/>
      <c r="CY45" s="1113"/>
      <c r="CZ45" s="1281"/>
      <c r="DA45" s="1029"/>
      <c r="DB45" s="1029"/>
      <c r="DC45" s="1029"/>
      <c r="DD45" s="1029"/>
      <c r="DE45" s="1115"/>
      <c r="DF45" s="1284"/>
      <c r="DG45" s="51" t="s">
        <v>755</v>
      </c>
      <c r="DH45" s="190"/>
      <c r="DJ45" s="118">
        <v>10000</v>
      </c>
      <c r="DK45" s="118">
        <v>35000</v>
      </c>
      <c r="DL45" s="118">
        <v>45000</v>
      </c>
      <c r="DM45" s="118"/>
      <c r="DN45" s="118"/>
      <c r="DO45" s="118"/>
      <c r="DP45" s="118"/>
      <c r="DQ45" s="118"/>
      <c r="DR45" s="118"/>
      <c r="DS45" s="118">
        <f>SUM(DJ45:DR45)</f>
        <v>90000</v>
      </c>
      <c r="DU45" s="118">
        <f>DV45+DW45+DX45+DY45+EA45</f>
        <v>90000</v>
      </c>
      <c r="DV45" s="118">
        <v>0</v>
      </c>
      <c r="DW45" s="118">
        <f>DS45*0.7</f>
        <v>62999.999999999993</v>
      </c>
      <c r="DX45" s="118"/>
      <c r="DY45" s="118">
        <f>DS45*0.15</f>
        <v>13500</v>
      </c>
      <c r="DZ45" s="118">
        <f>SUM(DV45:DY45)</f>
        <v>76500</v>
      </c>
      <c r="EA45" s="118">
        <f>DS45*0.15</f>
        <v>13500</v>
      </c>
    </row>
    <row r="46" spans="1:131" ht="111" customHeight="1" x14ac:dyDescent="0.25">
      <c r="A46" s="1174" t="s">
        <v>306</v>
      </c>
      <c r="B46" s="1179" t="s">
        <v>96</v>
      </c>
      <c r="C46" s="1275">
        <f>O46+Z46+AK46+AV46+BG46+BR46+CC46+CN46+CY46</f>
        <v>4000</v>
      </c>
      <c r="D46" s="1114">
        <f t="shared" ref="D46:J46" si="98">P46+AA46+AL46+AW46+BH46+BS46+CD46+CO46+CZ46</f>
        <v>0</v>
      </c>
      <c r="E46" s="1114">
        <f t="shared" si="98"/>
        <v>0</v>
      </c>
      <c r="F46" s="1114">
        <f t="shared" si="98"/>
        <v>0</v>
      </c>
      <c r="G46" s="1114">
        <f t="shared" si="98"/>
        <v>0</v>
      </c>
      <c r="H46" s="1114">
        <f t="shared" si="98"/>
        <v>0</v>
      </c>
      <c r="I46" s="1114">
        <f t="shared" si="98"/>
        <v>0</v>
      </c>
      <c r="J46" s="1114">
        <f t="shared" si="98"/>
        <v>0</v>
      </c>
      <c r="K46" s="51" t="s">
        <v>311</v>
      </c>
      <c r="L46" s="204">
        <v>10</v>
      </c>
      <c r="M46" s="58">
        <f t="shared" si="78"/>
        <v>0</v>
      </c>
      <c r="N46" s="15"/>
      <c r="O46" s="1332">
        <v>0</v>
      </c>
      <c r="P46" s="1066">
        <f>U46+V46</f>
        <v>0</v>
      </c>
      <c r="Q46" s="1069"/>
      <c r="R46" s="1069"/>
      <c r="S46" s="1069"/>
      <c r="T46" s="1069"/>
      <c r="U46" s="1157">
        <f>Q46+R46+S46+T46</f>
        <v>0</v>
      </c>
      <c r="V46" s="1271"/>
      <c r="W46" s="525" t="s">
        <v>311</v>
      </c>
      <c r="X46" s="672"/>
      <c r="Y46" s="15"/>
      <c r="Z46" s="1113">
        <v>2000</v>
      </c>
      <c r="AA46" s="1280">
        <f>AF46+AG46</f>
        <v>0</v>
      </c>
      <c r="AB46" s="1024"/>
      <c r="AC46" s="1024"/>
      <c r="AD46" s="1024"/>
      <c r="AE46" s="1024"/>
      <c r="AF46" s="1114">
        <f>AB46+AC46+AD46+AE46</f>
        <v>0</v>
      </c>
      <c r="AG46" s="1269"/>
      <c r="AH46" s="51" t="s">
        <v>311</v>
      </c>
      <c r="AI46" s="190"/>
      <c r="AJ46" s="15"/>
      <c r="AK46" s="1113">
        <v>2000</v>
      </c>
      <c r="AL46" s="1280">
        <f>AQ46+AR46</f>
        <v>0</v>
      </c>
      <c r="AM46" s="1024"/>
      <c r="AN46" s="1024"/>
      <c r="AO46" s="1024"/>
      <c r="AP46" s="1024"/>
      <c r="AQ46" s="1114">
        <f>AM46+AN46+AO46+AP46</f>
        <v>0</v>
      </c>
      <c r="AR46" s="1269"/>
      <c r="AS46" s="51" t="s">
        <v>311</v>
      </c>
      <c r="AT46" s="190"/>
      <c r="AU46" s="15"/>
      <c r="AV46" s="1113">
        <v>0</v>
      </c>
      <c r="AW46" s="1280">
        <f>BB46+BC46</f>
        <v>0</v>
      </c>
      <c r="AX46" s="1024"/>
      <c r="AY46" s="1024"/>
      <c r="AZ46" s="1024"/>
      <c r="BA46" s="1024"/>
      <c r="BB46" s="1114">
        <f>AX46+AY46+AZ46+BA46</f>
        <v>0</v>
      </c>
      <c r="BC46" s="1269"/>
      <c r="BD46" s="51" t="s">
        <v>311</v>
      </c>
      <c r="BE46" s="190"/>
      <c r="BF46" s="15"/>
      <c r="BG46" s="1113">
        <v>0</v>
      </c>
      <c r="BH46" s="1280">
        <f>BM46+BN46</f>
        <v>0</v>
      </c>
      <c r="BI46" s="1024"/>
      <c r="BJ46" s="1024"/>
      <c r="BK46" s="1024"/>
      <c r="BL46" s="1024"/>
      <c r="BM46" s="1114">
        <f>BI46+BJ46+BK46+BL46</f>
        <v>0</v>
      </c>
      <c r="BN46" s="1269"/>
      <c r="BO46" s="51" t="s">
        <v>311</v>
      </c>
      <c r="BP46" s="190"/>
      <c r="BQ46" s="15"/>
      <c r="BR46" s="1113">
        <v>0</v>
      </c>
      <c r="BS46" s="1280">
        <f>BX46+BY46</f>
        <v>0</v>
      </c>
      <c r="BT46" s="1024"/>
      <c r="BU46" s="1024"/>
      <c r="BV46" s="1024"/>
      <c r="BW46" s="1024"/>
      <c r="BX46" s="1114">
        <f>BT46+BU46+BV46+BW46</f>
        <v>0</v>
      </c>
      <c r="BY46" s="1269"/>
      <c r="BZ46" s="51" t="s">
        <v>311</v>
      </c>
      <c r="CA46" s="190"/>
      <c r="CB46" s="15"/>
      <c r="CC46" s="1113">
        <v>0</v>
      </c>
      <c r="CD46" s="1280">
        <f>CI46+CJ46</f>
        <v>0</v>
      </c>
      <c r="CE46" s="1024"/>
      <c r="CF46" s="1024"/>
      <c r="CG46" s="1024"/>
      <c r="CH46" s="1024"/>
      <c r="CI46" s="1114">
        <f>CE46+CF46+CG46+CH46</f>
        <v>0</v>
      </c>
      <c r="CJ46" s="1269"/>
      <c r="CK46" s="51" t="s">
        <v>311</v>
      </c>
      <c r="CL46" s="190"/>
      <c r="CM46" s="15"/>
      <c r="CN46" s="1113">
        <v>0</v>
      </c>
      <c r="CO46" s="1280">
        <f>CT46+CU46</f>
        <v>0</v>
      </c>
      <c r="CP46" s="1024"/>
      <c r="CQ46" s="1024"/>
      <c r="CR46" s="1024"/>
      <c r="CS46" s="1024"/>
      <c r="CT46" s="1114">
        <f>CP46+CQ46+CR46+CS46</f>
        <v>0</v>
      </c>
      <c r="CU46" s="1293"/>
      <c r="CV46" s="51" t="s">
        <v>311</v>
      </c>
      <c r="CW46" s="56"/>
      <c r="CY46" s="1113">
        <v>0</v>
      </c>
      <c r="CZ46" s="1280">
        <f>DE46+DF46</f>
        <v>0</v>
      </c>
      <c r="DA46" s="1024"/>
      <c r="DB46" s="1024"/>
      <c r="DC46" s="1024"/>
      <c r="DD46" s="1024"/>
      <c r="DE46" s="1114">
        <f>DA46+DB46+DC46+DD46</f>
        <v>0</v>
      </c>
      <c r="DF46" s="1269"/>
      <c r="DG46" s="51" t="s">
        <v>311</v>
      </c>
      <c r="DH46" s="190"/>
      <c r="DJ46" s="118"/>
      <c r="DK46" s="118">
        <v>2500</v>
      </c>
      <c r="DL46" s="118">
        <v>2500</v>
      </c>
      <c r="DM46" s="118"/>
      <c r="DN46" s="118"/>
      <c r="DO46" s="118"/>
      <c r="DP46" s="118"/>
      <c r="DQ46" s="118"/>
      <c r="DR46" s="118"/>
      <c r="DS46" s="118">
        <f t="shared" si="13"/>
        <v>5000</v>
      </c>
      <c r="DU46" s="118">
        <f>DV46+DW46+DX46+DY46+EA46</f>
        <v>5000</v>
      </c>
      <c r="DV46" s="118">
        <v>0</v>
      </c>
      <c r="DW46" s="118">
        <f>DS46*0.7</f>
        <v>3500</v>
      </c>
      <c r="DX46" s="118"/>
      <c r="DY46" s="118">
        <f>DS46*0.15</f>
        <v>750</v>
      </c>
      <c r="DZ46" s="118">
        <f>SUM(DV46:DY46)</f>
        <v>4250</v>
      </c>
      <c r="EA46" s="118">
        <f>DS46*0.15</f>
        <v>750</v>
      </c>
    </row>
    <row r="47" spans="1:131" ht="100.5" customHeight="1" x14ac:dyDescent="0.25">
      <c r="A47" s="1174"/>
      <c r="B47" s="1179"/>
      <c r="C47" s="1276"/>
      <c r="D47" s="1176"/>
      <c r="E47" s="1175"/>
      <c r="F47" s="1175"/>
      <c r="G47" s="1175"/>
      <c r="H47" s="1175"/>
      <c r="I47" s="1175"/>
      <c r="J47" s="1175"/>
      <c r="K47" s="51" t="s">
        <v>312</v>
      </c>
      <c r="L47" s="204">
        <v>5</v>
      </c>
      <c r="M47" s="58">
        <f t="shared" si="78"/>
        <v>0</v>
      </c>
      <c r="N47" s="15"/>
      <c r="O47" s="1332"/>
      <c r="P47" s="1027"/>
      <c r="Q47" s="1071"/>
      <c r="R47" s="1071"/>
      <c r="S47" s="1071"/>
      <c r="T47" s="1071"/>
      <c r="U47" s="1159"/>
      <c r="V47" s="1083"/>
      <c r="W47" s="525" t="s">
        <v>312</v>
      </c>
      <c r="X47" s="672"/>
      <c r="Y47" s="15"/>
      <c r="Z47" s="1113"/>
      <c r="AA47" s="1281"/>
      <c r="AB47" s="1029"/>
      <c r="AC47" s="1029"/>
      <c r="AD47" s="1029"/>
      <c r="AE47" s="1029"/>
      <c r="AF47" s="1115"/>
      <c r="AG47" s="1284"/>
      <c r="AH47" s="51" t="s">
        <v>312</v>
      </c>
      <c r="AI47" s="190"/>
      <c r="AJ47" s="15"/>
      <c r="AK47" s="1113"/>
      <c r="AL47" s="1281"/>
      <c r="AM47" s="1029"/>
      <c r="AN47" s="1029"/>
      <c r="AO47" s="1029"/>
      <c r="AP47" s="1029"/>
      <c r="AQ47" s="1115"/>
      <c r="AR47" s="1284"/>
      <c r="AS47" s="51" t="s">
        <v>312</v>
      </c>
      <c r="AT47" s="190"/>
      <c r="AU47" s="15"/>
      <c r="AV47" s="1113"/>
      <c r="AW47" s="1281"/>
      <c r="AX47" s="1029"/>
      <c r="AY47" s="1029"/>
      <c r="AZ47" s="1029"/>
      <c r="BA47" s="1029"/>
      <c r="BB47" s="1115"/>
      <c r="BC47" s="1284"/>
      <c r="BD47" s="51" t="s">
        <v>312</v>
      </c>
      <c r="BE47" s="190"/>
      <c r="BF47" s="15"/>
      <c r="BG47" s="1113"/>
      <c r="BH47" s="1281"/>
      <c r="BI47" s="1029"/>
      <c r="BJ47" s="1029"/>
      <c r="BK47" s="1029"/>
      <c r="BL47" s="1029"/>
      <c r="BM47" s="1115"/>
      <c r="BN47" s="1284"/>
      <c r="BO47" s="51" t="s">
        <v>312</v>
      </c>
      <c r="BP47" s="190"/>
      <c r="BQ47" s="15"/>
      <c r="BR47" s="1113"/>
      <c r="BS47" s="1281"/>
      <c r="BT47" s="1029"/>
      <c r="BU47" s="1029"/>
      <c r="BV47" s="1029"/>
      <c r="BW47" s="1029"/>
      <c r="BX47" s="1115"/>
      <c r="BY47" s="1284"/>
      <c r="BZ47" s="51" t="s">
        <v>312</v>
      </c>
      <c r="CA47" s="190"/>
      <c r="CB47" s="15"/>
      <c r="CC47" s="1113"/>
      <c r="CD47" s="1281"/>
      <c r="CE47" s="1029"/>
      <c r="CF47" s="1029"/>
      <c r="CG47" s="1029"/>
      <c r="CH47" s="1029"/>
      <c r="CI47" s="1115"/>
      <c r="CJ47" s="1284"/>
      <c r="CK47" s="51" t="s">
        <v>312</v>
      </c>
      <c r="CL47" s="190"/>
      <c r="CM47" s="15"/>
      <c r="CN47" s="1113"/>
      <c r="CO47" s="1281"/>
      <c r="CP47" s="1029"/>
      <c r="CQ47" s="1029"/>
      <c r="CR47" s="1029"/>
      <c r="CS47" s="1029"/>
      <c r="CT47" s="1115"/>
      <c r="CU47" s="1295"/>
      <c r="CV47" s="51" t="s">
        <v>312</v>
      </c>
      <c r="CW47" s="56"/>
      <c r="CY47" s="1113"/>
      <c r="CZ47" s="1281"/>
      <c r="DA47" s="1029"/>
      <c r="DB47" s="1029"/>
      <c r="DC47" s="1029"/>
      <c r="DD47" s="1029"/>
      <c r="DE47" s="1115"/>
      <c r="DF47" s="1284"/>
      <c r="DG47" s="51" t="s">
        <v>312</v>
      </c>
      <c r="DH47" s="190"/>
      <c r="DJ47" s="118"/>
      <c r="DK47" s="118">
        <v>80000</v>
      </c>
      <c r="DL47" s="118">
        <v>80000</v>
      </c>
      <c r="DM47" s="118"/>
      <c r="DN47" s="118"/>
      <c r="DO47" s="118"/>
      <c r="DP47" s="118"/>
      <c r="DQ47" s="118"/>
      <c r="DR47" s="118"/>
      <c r="DS47" s="118">
        <f t="shared" si="13"/>
        <v>160000</v>
      </c>
      <c r="DU47" s="118">
        <f>DV47+DW47+DX47+DY47+EA47</f>
        <v>160000</v>
      </c>
      <c r="DV47" s="118">
        <v>0</v>
      </c>
      <c r="DW47" s="118">
        <v>0</v>
      </c>
      <c r="DX47" s="118">
        <v>0</v>
      </c>
      <c r="DY47" s="118">
        <f>DS47</f>
        <v>160000</v>
      </c>
      <c r="DZ47" s="118">
        <f>SUM(DV47:DY47)</f>
        <v>160000</v>
      </c>
      <c r="EA47" s="118"/>
    </row>
    <row r="48" spans="1:131" ht="15" customHeight="1" thickBot="1" x14ac:dyDescent="0.3">
      <c r="A48" s="1345" t="s">
        <v>854</v>
      </c>
      <c r="B48" s="1346"/>
      <c r="C48" s="1346"/>
      <c r="D48" s="1346"/>
      <c r="E48" s="1346"/>
      <c r="F48" s="1346"/>
      <c r="G48" s="1346"/>
      <c r="H48" s="1346"/>
      <c r="I48" s="1346"/>
      <c r="J48" s="1346"/>
      <c r="K48" s="1346"/>
      <c r="L48" s="1346"/>
      <c r="M48" s="1348"/>
      <c r="N48" s="88"/>
      <c r="O48" s="1329" t="s">
        <v>854</v>
      </c>
      <c r="P48" s="1330"/>
      <c r="Q48" s="1330"/>
      <c r="R48" s="1330"/>
      <c r="S48" s="1330"/>
      <c r="T48" s="1330"/>
      <c r="U48" s="1330"/>
      <c r="V48" s="1330"/>
      <c r="W48" s="1330"/>
      <c r="X48" s="1331"/>
      <c r="Y48" s="88"/>
      <c r="Z48" s="1364" t="s">
        <v>854</v>
      </c>
      <c r="AA48" s="1365"/>
      <c r="AB48" s="1365"/>
      <c r="AC48" s="1365"/>
      <c r="AD48" s="1365"/>
      <c r="AE48" s="1365"/>
      <c r="AF48" s="1365"/>
      <c r="AG48" s="1365"/>
      <c r="AH48" s="1365"/>
      <c r="AI48" s="1366"/>
      <c r="AJ48" s="88"/>
      <c r="AK48" s="1364" t="s">
        <v>854</v>
      </c>
      <c r="AL48" s="1365"/>
      <c r="AM48" s="1365"/>
      <c r="AN48" s="1365"/>
      <c r="AO48" s="1365"/>
      <c r="AP48" s="1365"/>
      <c r="AQ48" s="1365"/>
      <c r="AR48" s="1365"/>
      <c r="AS48" s="1365"/>
      <c r="AT48" s="1366"/>
      <c r="AU48" s="88"/>
      <c r="AV48" s="1364" t="s">
        <v>854</v>
      </c>
      <c r="AW48" s="1365"/>
      <c r="AX48" s="1365"/>
      <c r="AY48" s="1365"/>
      <c r="AZ48" s="1365"/>
      <c r="BA48" s="1365"/>
      <c r="BB48" s="1365"/>
      <c r="BC48" s="1365"/>
      <c r="BD48" s="1365"/>
      <c r="BE48" s="1366"/>
      <c r="BF48" s="88"/>
      <c r="BG48" s="1364" t="s">
        <v>854</v>
      </c>
      <c r="BH48" s="1365"/>
      <c r="BI48" s="1365"/>
      <c r="BJ48" s="1365"/>
      <c r="BK48" s="1365"/>
      <c r="BL48" s="1365"/>
      <c r="BM48" s="1365"/>
      <c r="BN48" s="1365"/>
      <c r="BO48" s="1365"/>
      <c r="BP48" s="1366"/>
      <c r="BQ48" s="88"/>
      <c r="BR48" s="1364" t="s">
        <v>854</v>
      </c>
      <c r="BS48" s="1365"/>
      <c r="BT48" s="1365"/>
      <c r="BU48" s="1365"/>
      <c r="BV48" s="1365"/>
      <c r="BW48" s="1365"/>
      <c r="BX48" s="1365"/>
      <c r="BY48" s="1365"/>
      <c r="BZ48" s="1365"/>
      <c r="CA48" s="1366"/>
      <c r="CB48" s="88"/>
      <c r="CC48" s="1364" t="s">
        <v>854</v>
      </c>
      <c r="CD48" s="1365"/>
      <c r="CE48" s="1365"/>
      <c r="CF48" s="1365"/>
      <c r="CG48" s="1365"/>
      <c r="CH48" s="1365"/>
      <c r="CI48" s="1365"/>
      <c r="CJ48" s="1365"/>
      <c r="CK48" s="1365"/>
      <c r="CL48" s="1366"/>
      <c r="CM48" s="88"/>
      <c r="CN48" s="1364" t="s">
        <v>854</v>
      </c>
      <c r="CO48" s="1365"/>
      <c r="CP48" s="1365"/>
      <c r="CQ48" s="1365"/>
      <c r="CR48" s="1365"/>
      <c r="CS48" s="1365"/>
      <c r="CT48" s="1365"/>
      <c r="CU48" s="1365"/>
      <c r="CV48" s="1365"/>
      <c r="CW48" s="1366"/>
      <c r="CY48" s="1364" t="s">
        <v>854</v>
      </c>
      <c r="CZ48" s="1365"/>
      <c r="DA48" s="1365"/>
      <c r="DB48" s="1365"/>
      <c r="DC48" s="1365"/>
      <c r="DD48" s="1365"/>
      <c r="DE48" s="1365"/>
      <c r="DF48" s="1365"/>
      <c r="DG48" s="1365"/>
      <c r="DH48" s="1366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>
        <f t="shared" si="13"/>
        <v>0</v>
      </c>
    </row>
    <row r="49" spans="1:139" ht="90" customHeight="1" thickBot="1" x14ac:dyDescent="0.3">
      <c r="A49" s="50" t="s">
        <v>637</v>
      </c>
      <c r="B49" s="613" t="s">
        <v>90</v>
      </c>
      <c r="C49" s="91">
        <f>O49+Z49+AK49+AV49+BG49+BR49+CC49+CN49+CY49</f>
        <v>150000</v>
      </c>
      <c r="D49" s="71">
        <f t="shared" ref="D49:J52" si="99">P49+AA49+AL49+AW49+BH49+BS49+CD49+CO49+CZ49</f>
        <v>85140</v>
      </c>
      <c r="E49" s="71">
        <f t="shared" si="99"/>
        <v>0</v>
      </c>
      <c r="F49" s="71">
        <f t="shared" si="99"/>
        <v>40000</v>
      </c>
      <c r="G49" s="71">
        <f t="shared" si="99"/>
        <v>0</v>
      </c>
      <c r="H49" s="71">
        <f t="shared" si="99"/>
        <v>45140</v>
      </c>
      <c r="I49" s="71">
        <f t="shared" si="99"/>
        <v>85140</v>
      </c>
      <c r="J49" s="71">
        <f t="shared" si="99"/>
        <v>0</v>
      </c>
      <c r="K49" s="51" t="s">
        <v>750</v>
      </c>
      <c r="L49" s="204">
        <v>3</v>
      </c>
      <c r="M49" s="58">
        <f t="shared" ref="M49:M55" si="100">X49++AI49+AT49+BE49+BP49++CA49+CL49+CW49+DH49</f>
        <v>1</v>
      </c>
      <c r="N49" s="15"/>
      <c r="O49" s="691">
        <v>20000</v>
      </c>
      <c r="P49" s="643">
        <f>U49+V49</f>
        <v>85140</v>
      </c>
      <c r="Q49" s="569"/>
      <c r="R49" s="569">
        <v>40000</v>
      </c>
      <c r="S49" s="569"/>
      <c r="T49" s="569">
        <v>45140</v>
      </c>
      <c r="U49" s="683">
        <f>Q49+R49+S49+T49</f>
        <v>85140</v>
      </c>
      <c r="V49" s="569"/>
      <c r="W49" s="525" t="s">
        <v>750</v>
      </c>
      <c r="X49" s="672">
        <v>1</v>
      </c>
      <c r="Y49" s="15"/>
      <c r="Z49" s="97">
        <v>70000</v>
      </c>
      <c r="AA49" s="93">
        <f>AF49+AG49</f>
        <v>0</v>
      </c>
      <c r="AB49" s="564"/>
      <c r="AC49" s="564"/>
      <c r="AD49" s="564"/>
      <c r="AE49" s="564"/>
      <c r="AF49" s="76">
        <f>AB49+AC49+AD49+AE49</f>
        <v>0</v>
      </c>
      <c r="AG49" s="564"/>
      <c r="AH49" s="51" t="s">
        <v>750</v>
      </c>
      <c r="AI49" s="190"/>
      <c r="AJ49" s="15"/>
      <c r="AK49" s="97">
        <v>60000</v>
      </c>
      <c r="AL49" s="93">
        <f>AQ49+AR49</f>
        <v>0</v>
      </c>
      <c r="AM49" s="564"/>
      <c r="AN49" s="564"/>
      <c r="AO49" s="564"/>
      <c r="AP49" s="564"/>
      <c r="AQ49" s="76">
        <f>AM49+AN49+AO49+AP49</f>
        <v>0</v>
      </c>
      <c r="AR49" s="564"/>
      <c r="AS49" s="51" t="s">
        <v>750</v>
      </c>
      <c r="AT49" s="190"/>
      <c r="AU49" s="15"/>
      <c r="AV49" s="97">
        <v>0</v>
      </c>
      <c r="AW49" s="93">
        <f>BB49+BC49</f>
        <v>0</v>
      </c>
      <c r="AX49" s="564"/>
      <c r="AY49" s="564"/>
      <c r="AZ49" s="564"/>
      <c r="BA49" s="564"/>
      <c r="BB49" s="76">
        <f>AX49+AY49+AZ49+BA49</f>
        <v>0</v>
      </c>
      <c r="BC49" s="564"/>
      <c r="BD49" s="51" t="s">
        <v>750</v>
      </c>
      <c r="BE49" s="190"/>
      <c r="BF49" s="15"/>
      <c r="BG49" s="97">
        <v>0</v>
      </c>
      <c r="BH49" s="93">
        <f>BM49+BN49</f>
        <v>0</v>
      </c>
      <c r="BI49" s="564"/>
      <c r="BJ49" s="564"/>
      <c r="BK49" s="564"/>
      <c r="BL49" s="564"/>
      <c r="BM49" s="76">
        <f>BI49+BJ49+BK49+BL49</f>
        <v>0</v>
      </c>
      <c r="BN49" s="564"/>
      <c r="BO49" s="51" t="s">
        <v>750</v>
      </c>
      <c r="BP49" s="190"/>
      <c r="BQ49" s="15"/>
      <c r="BR49" s="97">
        <v>0</v>
      </c>
      <c r="BS49" s="93">
        <f>BX49+BY49</f>
        <v>0</v>
      </c>
      <c r="BT49" s="564"/>
      <c r="BU49" s="564"/>
      <c r="BV49" s="564"/>
      <c r="BW49" s="564"/>
      <c r="BX49" s="76">
        <f>BT49+BU49+BV49+BW49</f>
        <v>0</v>
      </c>
      <c r="BY49" s="564"/>
      <c r="BZ49" s="51" t="s">
        <v>750</v>
      </c>
      <c r="CA49" s="190"/>
      <c r="CB49" s="15"/>
      <c r="CC49" s="97">
        <v>0</v>
      </c>
      <c r="CD49" s="93">
        <f>CI49+CJ49</f>
        <v>0</v>
      </c>
      <c r="CE49" s="564"/>
      <c r="CF49" s="564"/>
      <c r="CG49" s="564"/>
      <c r="CH49" s="564"/>
      <c r="CI49" s="76">
        <f>CE49+CF49+CG49+CH49</f>
        <v>0</v>
      </c>
      <c r="CJ49" s="564"/>
      <c r="CK49" s="51" t="s">
        <v>750</v>
      </c>
      <c r="CL49" s="190"/>
      <c r="CM49" s="15"/>
      <c r="CN49" s="97">
        <v>0</v>
      </c>
      <c r="CO49" s="93">
        <f>CT49+CU49</f>
        <v>0</v>
      </c>
      <c r="CP49" s="564"/>
      <c r="CQ49" s="564"/>
      <c r="CR49" s="564"/>
      <c r="CS49" s="564"/>
      <c r="CT49" s="76">
        <f>CP49+CQ49+CR49+CS49</f>
        <v>0</v>
      </c>
      <c r="CU49" s="564"/>
      <c r="CV49" s="51" t="s">
        <v>750</v>
      </c>
      <c r="CW49" s="190"/>
      <c r="CY49" s="97">
        <v>0</v>
      </c>
      <c r="CZ49" s="93">
        <f>DE49+DF49</f>
        <v>0</v>
      </c>
      <c r="DA49" s="564"/>
      <c r="DB49" s="564"/>
      <c r="DC49" s="564"/>
      <c r="DD49" s="564"/>
      <c r="DE49" s="76">
        <f>DA49+DB49+DC49+DD49</f>
        <v>0</v>
      </c>
      <c r="DF49" s="564"/>
      <c r="DG49" s="51" t="s">
        <v>750</v>
      </c>
      <c r="DH49" s="190"/>
      <c r="DJ49" s="118">
        <v>7000</v>
      </c>
      <c r="DK49" s="118">
        <v>15000</v>
      </c>
      <c r="DL49" s="118">
        <v>20000</v>
      </c>
      <c r="DM49" s="118"/>
      <c r="DN49" s="118"/>
      <c r="DO49" s="118"/>
      <c r="DP49" s="118"/>
      <c r="DQ49" s="118"/>
      <c r="DR49" s="118"/>
      <c r="DS49" s="118">
        <f t="shared" si="13"/>
        <v>42000</v>
      </c>
      <c r="DU49" s="118">
        <f>DV49+DW49+DX49+DY49+EA49</f>
        <v>42000</v>
      </c>
      <c r="DV49" s="118">
        <v>0</v>
      </c>
      <c r="DW49" s="118">
        <v>0</v>
      </c>
      <c r="DX49" s="118">
        <v>0</v>
      </c>
      <c r="DY49" s="118">
        <f>DS49</f>
        <v>42000</v>
      </c>
      <c r="DZ49" s="118">
        <f>SUM(DV49:DY49)</f>
        <v>42000</v>
      </c>
      <c r="EA49" s="118"/>
      <c r="EC49" s="1333" t="s">
        <v>190</v>
      </c>
      <c r="ED49" s="1335" t="s">
        <v>191</v>
      </c>
      <c r="EE49" s="1336"/>
      <c r="EF49" s="1336"/>
      <c r="EG49" s="1336"/>
      <c r="EH49" s="1337"/>
      <c r="EI49" s="1333" t="s">
        <v>192</v>
      </c>
    </row>
    <row r="50" spans="1:139" ht="99.75" customHeight="1" x14ac:dyDescent="0.25">
      <c r="A50" s="50" t="s">
        <v>356</v>
      </c>
      <c r="B50" s="613" t="s">
        <v>99</v>
      </c>
      <c r="C50" s="91">
        <f>O50+Z50+AK50+AV50+BG50+BR50+CC50+CN50+CY50</f>
        <v>90000</v>
      </c>
      <c r="D50" s="71">
        <f t="shared" si="99"/>
        <v>7000</v>
      </c>
      <c r="E50" s="71">
        <f t="shared" si="99"/>
        <v>0</v>
      </c>
      <c r="F50" s="71">
        <f t="shared" si="99"/>
        <v>0</v>
      </c>
      <c r="G50" s="71">
        <f t="shared" si="99"/>
        <v>0</v>
      </c>
      <c r="H50" s="71">
        <f t="shared" si="99"/>
        <v>7000</v>
      </c>
      <c r="I50" s="71">
        <f t="shared" si="99"/>
        <v>7000</v>
      </c>
      <c r="J50" s="71">
        <f t="shared" si="99"/>
        <v>0</v>
      </c>
      <c r="K50" s="51" t="s">
        <v>753</v>
      </c>
      <c r="L50" s="204">
        <v>3</v>
      </c>
      <c r="M50" s="58">
        <f t="shared" si="100"/>
        <v>2</v>
      </c>
      <c r="N50" s="15"/>
      <c r="O50" s="691">
        <v>10000</v>
      </c>
      <c r="P50" s="643">
        <f>U50+V50</f>
        <v>7000</v>
      </c>
      <c r="Q50" s="569"/>
      <c r="R50" s="569"/>
      <c r="S50" s="569"/>
      <c r="T50" s="569">
        <v>7000</v>
      </c>
      <c r="U50" s="683">
        <f>Q50+R50+S50+T50</f>
        <v>7000</v>
      </c>
      <c r="V50" s="569"/>
      <c r="W50" s="525" t="s">
        <v>753</v>
      </c>
      <c r="X50" s="672">
        <v>2</v>
      </c>
      <c r="Y50" s="15"/>
      <c r="Z50" s="97">
        <v>35000</v>
      </c>
      <c r="AA50" s="93">
        <f>AF50+AG50</f>
        <v>0</v>
      </c>
      <c r="AB50" s="564"/>
      <c r="AC50" s="564"/>
      <c r="AD50" s="564"/>
      <c r="AE50" s="564"/>
      <c r="AF50" s="76">
        <f>AB50+AC50+AD50+AE50</f>
        <v>0</v>
      </c>
      <c r="AG50" s="564"/>
      <c r="AH50" s="51" t="s">
        <v>753</v>
      </c>
      <c r="AI50" s="190"/>
      <c r="AJ50" s="15"/>
      <c r="AK50" s="97">
        <v>45000</v>
      </c>
      <c r="AL50" s="93">
        <f>AQ50+AR50</f>
        <v>0</v>
      </c>
      <c r="AM50" s="564"/>
      <c r="AN50" s="564"/>
      <c r="AO50" s="564"/>
      <c r="AP50" s="564"/>
      <c r="AQ50" s="76">
        <f>AM50+AN50+AO50+AP50</f>
        <v>0</v>
      </c>
      <c r="AR50" s="564"/>
      <c r="AS50" s="51" t="s">
        <v>753</v>
      </c>
      <c r="AT50" s="190"/>
      <c r="AU50" s="15"/>
      <c r="AV50" s="97">
        <v>0</v>
      </c>
      <c r="AW50" s="93">
        <f>BB50+BC50</f>
        <v>0</v>
      </c>
      <c r="AX50" s="564"/>
      <c r="AY50" s="564"/>
      <c r="AZ50" s="564"/>
      <c r="BA50" s="564"/>
      <c r="BB50" s="76">
        <f>AX50+AY50+AZ50+BA50</f>
        <v>0</v>
      </c>
      <c r="BC50" s="564"/>
      <c r="BD50" s="51" t="s">
        <v>753</v>
      </c>
      <c r="BE50" s="190"/>
      <c r="BF50" s="15"/>
      <c r="BG50" s="97">
        <v>0</v>
      </c>
      <c r="BH50" s="93">
        <f>BM50+BN50</f>
        <v>0</v>
      </c>
      <c r="BI50" s="564"/>
      <c r="BJ50" s="564"/>
      <c r="BK50" s="564"/>
      <c r="BL50" s="564"/>
      <c r="BM50" s="76">
        <f>BI50+BJ50+BK50+BL50</f>
        <v>0</v>
      </c>
      <c r="BN50" s="564"/>
      <c r="BO50" s="51" t="s">
        <v>753</v>
      </c>
      <c r="BP50" s="190"/>
      <c r="BQ50" s="15"/>
      <c r="BR50" s="97">
        <v>0</v>
      </c>
      <c r="BS50" s="93">
        <f>BX50+BY50</f>
        <v>0</v>
      </c>
      <c r="BT50" s="564"/>
      <c r="BU50" s="564"/>
      <c r="BV50" s="564"/>
      <c r="BW50" s="564"/>
      <c r="BX50" s="76">
        <f>BT50+BU50+BV50+BW50</f>
        <v>0</v>
      </c>
      <c r="BY50" s="564"/>
      <c r="BZ50" s="51" t="s">
        <v>753</v>
      </c>
      <c r="CA50" s="190"/>
      <c r="CB50" s="15"/>
      <c r="CC50" s="97">
        <v>0</v>
      </c>
      <c r="CD50" s="93">
        <f>CI50+CJ50</f>
        <v>0</v>
      </c>
      <c r="CE50" s="564"/>
      <c r="CF50" s="564"/>
      <c r="CG50" s="564"/>
      <c r="CH50" s="564"/>
      <c r="CI50" s="76">
        <f>CE50+CF50+CG50+CH50</f>
        <v>0</v>
      </c>
      <c r="CJ50" s="564"/>
      <c r="CK50" s="51" t="s">
        <v>753</v>
      </c>
      <c r="CL50" s="190"/>
      <c r="CM50" s="15"/>
      <c r="CN50" s="97">
        <v>0</v>
      </c>
      <c r="CO50" s="93">
        <f>CT50+CU50</f>
        <v>0</v>
      </c>
      <c r="CP50" s="564"/>
      <c r="CQ50" s="564"/>
      <c r="CR50" s="564"/>
      <c r="CS50" s="564"/>
      <c r="CT50" s="76">
        <f>CP50+CQ50+CR50+CS50</f>
        <v>0</v>
      </c>
      <c r="CU50" s="564"/>
      <c r="CV50" s="51" t="s">
        <v>753</v>
      </c>
      <c r="CW50" s="190"/>
      <c r="CY50" s="97">
        <v>0</v>
      </c>
      <c r="CZ50" s="93">
        <f>DE50+DF50</f>
        <v>0</v>
      </c>
      <c r="DA50" s="564"/>
      <c r="DB50" s="564"/>
      <c r="DC50" s="564"/>
      <c r="DD50" s="564"/>
      <c r="DE50" s="76">
        <f>DA50+DB50+DC50+DD50</f>
        <v>0</v>
      </c>
      <c r="DF50" s="564"/>
      <c r="DG50" s="51" t="s">
        <v>753</v>
      </c>
      <c r="DH50" s="190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>
        <f t="shared" si="13"/>
        <v>0</v>
      </c>
      <c r="DU50" s="118">
        <f>DV50+DW50+DX50+DY50+EA50</f>
        <v>0</v>
      </c>
      <c r="DV50" s="118">
        <v>0</v>
      </c>
      <c r="DW50" s="118">
        <v>0</v>
      </c>
      <c r="DX50" s="118">
        <v>0</v>
      </c>
      <c r="DY50" s="118">
        <f>DS50</f>
        <v>0</v>
      </c>
      <c r="DZ50" s="118">
        <f>SUM(DV50:DY50)</f>
        <v>0</v>
      </c>
      <c r="EA50" s="118"/>
      <c r="EC50" s="1334"/>
      <c r="ED50" s="117" t="s">
        <v>193</v>
      </c>
      <c r="EE50" s="117" t="s">
        <v>194</v>
      </c>
      <c r="EF50" s="117" t="s">
        <v>195</v>
      </c>
      <c r="EG50" s="117" t="s">
        <v>196</v>
      </c>
      <c r="EH50" s="117" t="s">
        <v>82</v>
      </c>
      <c r="EI50" s="1334"/>
    </row>
    <row r="51" spans="1:139" ht="170.25" customHeight="1" x14ac:dyDescent="0.25">
      <c r="A51" s="50" t="s">
        <v>357</v>
      </c>
      <c r="B51" s="613" t="s">
        <v>636</v>
      </c>
      <c r="C51" s="91">
        <f>O51+Z51+AK51+AV51+BG51+BR51+CC51+CN51+CY51</f>
        <v>5000</v>
      </c>
      <c r="D51" s="71">
        <f t="shared" si="99"/>
        <v>5000</v>
      </c>
      <c r="E51" s="71">
        <f t="shared" si="99"/>
        <v>0</v>
      </c>
      <c r="F51" s="71">
        <f t="shared" si="99"/>
        <v>0</v>
      </c>
      <c r="G51" s="71">
        <f t="shared" si="99"/>
        <v>0</v>
      </c>
      <c r="H51" s="71">
        <f t="shared" si="99"/>
        <v>5000</v>
      </c>
      <c r="I51" s="71">
        <f t="shared" si="99"/>
        <v>5000</v>
      </c>
      <c r="J51" s="71">
        <f t="shared" si="99"/>
        <v>0</v>
      </c>
      <c r="K51" s="51" t="s">
        <v>751</v>
      </c>
      <c r="L51" s="207">
        <v>3500</v>
      </c>
      <c r="M51" s="58">
        <f t="shared" si="100"/>
        <v>3500</v>
      </c>
      <c r="N51" s="89"/>
      <c r="O51" s="691">
        <v>0</v>
      </c>
      <c r="P51" s="643">
        <f>U51+V51</f>
        <v>5000</v>
      </c>
      <c r="Q51" s="569"/>
      <c r="R51" s="569"/>
      <c r="S51" s="569"/>
      <c r="T51" s="569">
        <v>5000</v>
      </c>
      <c r="U51" s="683">
        <f>Q51+R51+S51+T51</f>
        <v>5000</v>
      </c>
      <c r="V51" s="569"/>
      <c r="W51" s="525" t="s">
        <v>751</v>
      </c>
      <c r="X51" s="676">
        <v>3500</v>
      </c>
      <c r="Y51" s="89"/>
      <c r="Z51" s="97">
        <v>2500</v>
      </c>
      <c r="AA51" s="93">
        <f>AF51+AG51</f>
        <v>0</v>
      </c>
      <c r="AB51" s="564"/>
      <c r="AC51" s="564"/>
      <c r="AD51" s="564"/>
      <c r="AE51" s="564"/>
      <c r="AF51" s="76">
        <f>AB51+AC51+AD51+AE51</f>
        <v>0</v>
      </c>
      <c r="AG51" s="564"/>
      <c r="AH51" s="51" t="s">
        <v>751</v>
      </c>
      <c r="AI51" s="198"/>
      <c r="AJ51" s="89"/>
      <c r="AK51" s="97">
        <v>2500</v>
      </c>
      <c r="AL51" s="93">
        <f>AQ51+AR51</f>
        <v>0</v>
      </c>
      <c r="AM51" s="564"/>
      <c r="AN51" s="564"/>
      <c r="AO51" s="564"/>
      <c r="AP51" s="564"/>
      <c r="AQ51" s="76">
        <f>AM51+AN51+AO51+AP51</f>
        <v>0</v>
      </c>
      <c r="AR51" s="564"/>
      <c r="AS51" s="51" t="s">
        <v>751</v>
      </c>
      <c r="AT51" s="198"/>
      <c r="AU51" s="89"/>
      <c r="AV51" s="97">
        <v>0</v>
      </c>
      <c r="AW51" s="93">
        <f>BB51+BC51</f>
        <v>0</v>
      </c>
      <c r="AX51" s="564"/>
      <c r="AY51" s="564"/>
      <c r="AZ51" s="564"/>
      <c r="BA51" s="564"/>
      <c r="BB51" s="76">
        <f>AX51+AY51+AZ51+BA51</f>
        <v>0</v>
      </c>
      <c r="BC51" s="564"/>
      <c r="BD51" s="51" t="s">
        <v>751</v>
      </c>
      <c r="BE51" s="198"/>
      <c r="BF51" s="89"/>
      <c r="BG51" s="97">
        <v>0</v>
      </c>
      <c r="BH51" s="93">
        <f>BM51+BN51</f>
        <v>0</v>
      </c>
      <c r="BI51" s="564"/>
      <c r="BJ51" s="564"/>
      <c r="BK51" s="564"/>
      <c r="BL51" s="564"/>
      <c r="BM51" s="76">
        <f>BI51+BJ51+BK51+BL51</f>
        <v>0</v>
      </c>
      <c r="BN51" s="564"/>
      <c r="BO51" s="51" t="s">
        <v>751</v>
      </c>
      <c r="BP51" s="198"/>
      <c r="BQ51" s="89"/>
      <c r="BR51" s="97">
        <v>0</v>
      </c>
      <c r="BS51" s="93">
        <f>BX51+BY51</f>
        <v>0</v>
      </c>
      <c r="BT51" s="564"/>
      <c r="BU51" s="564"/>
      <c r="BV51" s="564"/>
      <c r="BW51" s="564"/>
      <c r="BX51" s="76">
        <f>BT51+BU51+BV51+BW51</f>
        <v>0</v>
      </c>
      <c r="BY51" s="564"/>
      <c r="BZ51" s="51" t="s">
        <v>751</v>
      </c>
      <c r="CA51" s="198"/>
      <c r="CB51" s="89"/>
      <c r="CC51" s="97">
        <v>0</v>
      </c>
      <c r="CD51" s="93">
        <f>CI51+CJ51</f>
        <v>0</v>
      </c>
      <c r="CE51" s="564"/>
      <c r="CF51" s="564"/>
      <c r="CG51" s="564"/>
      <c r="CH51" s="564"/>
      <c r="CI51" s="76">
        <f>CE51+CF51+CG51+CH51</f>
        <v>0</v>
      </c>
      <c r="CJ51" s="564"/>
      <c r="CK51" s="51" t="s">
        <v>751</v>
      </c>
      <c r="CL51" s="198"/>
      <c r="CM51" s="89"/>
      <c r="CN51" s="97">
        <v>0</v>
      </c>
      <c r="CO51" s="93">
        <f>CT51+CU51</f>
        <v>0</v>
      </c>
      <c r="CP51" s="564"/>
      <c r="CQ51" s="564"/>
      <c r="CR51" s="564"/>
      <c r="CS51" s="564"/>
      <c r="CT51" s="76">
        <f>CP51+CQ51+CR51+CS51</f>
        <v>0</v>
      </c>
      <c r="CU51" s="564"/>
      <c r="CV51" s="51" t="s">
        <v>751</v>
      </c>
      <c r="CW51" s="198"/>
      <c r="CY51" s="97">
        <v>0</v>
      </c>
      <c r="CZ51" s="93">
        <f>DE51+DF51</f>
        <v>0</v>
      </c>
      <c r="DA51" s="564"/>
      <c r="DB51" s="564"/>
      <c r="DC51" s="564"/>
      <c r="DD51" s="564"/>
      <c r="DE51" s="76">
        <f>DA51+DB51+DC51+DD51</f>
        <v>0</v>
      </c>
      <c r="DF51" s="564"/>
      <c r="DG51" s="51" t="s">
        <v>751</v>
      </c>
      <c r="DH51" s="19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>
        <f t="shared" si="13"/>
        <v>0</v>
      </c>
      <c r="EB51" s="127" t="s">
        <v>984</v>
      </c>
      <c r="EC51" s="111">
        <f>SUM(DU53:DU60)</f>
        <v>3900</v>
      </c>
      <c r="ED51" s="111">
        <f t="shared" ref="ED51:EI51" si="101">SUM(DV53:DV60)</f>
        <v>0</v>
      </c>
      <c r="EE51" s="111">
        <f t="shared" si="101"/>
        <v>0</v>
      </c>
      <c r="EF51" s="111">
        <f t="shared" si="101"/>
        <v>0</v>
      </c>
      <c r="EG51" s="111">
        <f t="shared" si="101"/>
        <v>3900</v>
      </c>
      <c r="EH51" s="111">
        <f t="shared" si="101"/>
        <v>3900</v>
      </c>
      <c r="EI51" s="111">
        <f t="shared" si="101"/>
        <v>0</v>
      </c>
    </row>
    <row r="52" spans="1:139" ht="138.75" customHeight="1" x14ac:dyDescent="0.25">
      <c r="A52" s="1215" t="s">
        <v>358</v>
      </c>
      <c r="B52" s="1179" t="s">
        <v>98</v>
      </c>
      <c r="C52" s="1275">
        <f>O52+Z52+AK52+AV52+BG52+BR52+CC52+CN52+CY52</f>
        <v>160000</v>
      </c>
      <c r="D52" s="1114">
        <f t="shared" si="99"/>
        <v>0</v>
      </c>
      <c r="E52" s="1114">
        <f t="shared" si="99"/>
        <v>0</v>
      </c>
      <c r="F52" s="1114">
        <f t="shared" si="99"/>
        <v>0</v>
      </c>
      <c r="G52" s="1114">
        <f t="shared" si="99"/>
        <v>0</v>
      </c>
      <c r="H52" s="1114">
        <f t="shared" si="99"/>
        <v>0</v>
      </c>
      <c r="I52" s="1114">
        <f t="shared" si="99"/>
        <v>0</v>
      </c>
      <c r="J52" s="1114">
        <f t="shared" si="99"/>
        <v>0</v>
      </c>
      <c r="K52" s="51" t="s">
        <v>752</v>
      </c>
      <c r="L52" s="204">
        <v>7</v>
      </c>
      <c r="M52" s="58">
        <f t="shared" si="100"/>
        <v>0</v>
      </c>
      <c r="N52" s="15"/>
      <c r="O52" s="1332">
        <v>0</v>
      </c>
      <c r="P52" s="1066">
        <f>U52+V52</f>
        <v>0</v>
      </c>
      <c r="Q52" s="1069"/>
      <c r="R52" s="1069"/>
      <c r="S52" s="1069"/>
      <c r="T52" s="1069"/>
      <c r="U52" s="1157">
        <f>Q52+R52+S52+T52</f>
        <v>0</v>
      </c>
      <c r="V52" s="1271"/>
      <c r="W52" s="525" t="s">
        <v>752</v>
      </c>
      <c r="X52" s="672"/>
      <c r="Y52" s="15"/>
      <c r="Z52" s="1113">
        <v>80000</v>
      </c>
      <c r="AA52" s="1280">
        <f>AF52+AG52</f>
        <v>0</v>
      </c>
      <c r="AB52" s="1024"/>
      <c r="AC52" s="1024"/>
      <c r="AD52" s="1024"/>
      <c r="AE52" s="1024"/>
      <c r="AF52" s="1114">
        <f>AB52+AC52+AD52+AE52</f>
        <v>0</v>
      </c>
      <c r="AG52" s="1269"/>
      <c r="AH52" s="51" t="s">
        <v>752</v>
      </c>
      <c r="AI52" s="190"/>
      <c r="AJ52" s="15"/>
      <c r="AK52" s="1113">
        <v>80000</v>
      </c>
      <c r="AL52" s="1280">
        <f>AQ52+AR52</f>
        <v>0</v>
      </c>
      <c r="AM52" s="1024"/>
      <c r="AN52" s="1024"/>
      <c r="AO52" s="1024"/>
      <c r="AP52" s="1024"/>
      <c r="AQ52" s="1114">
        <f>AM52+AN52+AO52+AP52</f>
        <v>0</v>
      </c>
      <c r="AR52" s="1269"/>
      <c r="AS52" s="51" t="s">
        <v>752</v>
      </c>
      <c r="AT52" s="190"/>
      <c r="AU52" s="15"/>
      <c r="AV52" s="1113">
        <v>0</v>
      </c>
      <c r="AW52" s="1280">
        <f>BB52+BC52</f>
        <v>0</v>
      </c>
      <c r="AX52" s="1024"/>
      <c r="AY52" s="1024"/>
      <c r="AZ52" s="1024"/>
      <c r="BA52" s="1024"/>
      <c r="BB52" s="1114">
        <f>AX52+AY52+AZ52+BA52</f>
        <v>0</v>
      </c>
      <c r="BC52" s="1269"/>
      <c r="BD52" s="51" t="s">
        <v>752</v>
      </c>
      <c r="BE52" s="190"/>
      <c r="BF52" s="15"/>
      <c r="BG52" s="1113">
        <v>0</v>
      </c>
      <c r="BH52" s="1280">
        <f>BM52+BN52</f>
        <v>0</v>
      </c>
      <c r="BI52" s="1024"/>
      <c r="BJ52" s="1024"/>
      <c r="BK52" s="1024"/>
      <c r="BL52" s="1024"/>
      <c r="BM52" s="1114">
        <f>BI52+BJ52+BK52+BL52</f>
        <v>0</v>
      </c>
      <c r="BN52" s="1269"/>
      <c r="BO52" s="51" t="s">
        <v>752</v>
      </c>
      <c r="BP52" s="190"/>
      <c r="BQ52" s="15"/>
      <c r="BR52" s="1113">
        <v>0</v>
      </c>
      <c r="BS52" s="1280">
        <f>BX52+BY52</f>
        <v>0</v>
      </c>
      <c r="BT52" s="1024"/>
      <c r="BU52" s="1024"/>
      <c r="BV52" s="1024"/>
      <c r="BW52" s="1024"/>
      <c r="BX52" s="1114">
        <f>BT52+BU52+BV52+BW52</f>
        <v>0</v>
      </c>
      <c r="BY52" s="1269"/>
      <c r="BZ52" s="51" t="s">
        <v>752</v>
      </c>
      <c r="CA52" s="190"/>
      <c r="CB52" s="15"/>
      <c r="CC52" s="1113">
        <v>0</v>
      </c>
      <c r="CD52" s="1280">
        <f>CI52+CJ52</f>
        <v>0</v>
      </c>
      <c r="CE52" s="1024"/>
      <c r="CF52" s="1024"/>
      <c r="CG52" s="1024"/>
      <c r="CH52" s="1024"/>
      <c r="CI52" s="1114">
        <f>CE52+CF52+CG52+CH52</f>
        <v>0</v>
      </c>
      <c r="CJ52" s="1269"/>
      <c r="CK52" s="51" t="s">
        <v>752</v>
      </c>
      <c r="CL52" s="190"/>
      <c r="CM52" s="15"/>
      <c r="CN52" s="1113">
        <v>0</v>
      </c>
      <c r="CO52" s="1280">
        <f>CT52+CU52</f>
        <v>0</v>
      </c>
      <c r="CP52" s="1024"/>
      <c r="CQ52" s="1024"/>
      <c r="CR52" s="1024"/>
      <c r="CS52" s="1024"/>
      <c r="CT52" s="1114">
        <f>CP52+CQ52+CR52+CS52</f>
        <v>0</v>
      </c>
      <c r="CU52" s="1269"/>
      <c r="CV52" s="51" t="s">
        <v>752</v>
      </c>
      <c r="CW52" s="190"/>
      <c r="CY52" s="1113">
        <v>0</v>
      </c>
      <c r="CZ52" s="1280">
        <f>DE52+DF52</f>
        <v>0</v>
      </c>
      <c r="DA52" s="1024"/>
      <c r="DB52" s="1024"/>
      <c r="DC52" s="1024"/>
      <c r="DD52" s="1024"/>
      <c r="DE52" s="1114">
        <f>DA52+DB52+DC52+DD52</f>
        <v>0</v>
      </c>
      <c r="DF52" s="1269"/>
      <c r="DG52" s="51" t="s">
        <v>752</v>
      </c>
      <c r="DH52" s="190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>
        <f t="shared" si="13"/>
        <v>0</v>
      </c>
    </row>
    <row r="53" spans="1:139" ht="138.75" customHeight="1" x14ac:dyDescent="0.25">
      <c r="A53" s="1215"/>
      <c r="B53" s="1179"/>
      <c r="C53" s="1276"/>
      <c r="D53" s="1176"/>
      <c r="E53" s="1175"/>
      <c r="F53" s="1175"/>
      <c r="G53" s="1175"/>
      <c r="H53" s="1175"/>
      <c r="I53" s="1175"/>
      <c r="J53" s="1175"/>
      <c r="K53" s="51" t="s">
        <v>313</v>
      </c>
      <c r="L53" s="204">
        <v>1</v>
      </c>
      <c r="M53" s="58">
        <f t="shared" si="100"/>
        <v>0</v>
      </c>
      <c r="N53" s="15"/>
      <c r="O53" s="1332"/>
      <c r="P53" s="1027"/>
      <c r="Q53" s="1071"/>
      <c r="R53" s="1071"/>
      <c r="S53" s="1071"/>
      <c r="T53" s="1071"/>
      <c r="U53" s="1159"/>
      <c r="V53" s="1083"/>
      <c r="W53" s="525" t="s">
        <v>313</v>
      </c>
      <c r="X53" s="672"/>
      <c r="Y53" s="15"/>
      <c r="Z53" s="1113"/>
      <c r="AA53" s="1281"/>
      <c r="AB53" s="1029"/>
      <c r="AC53" s="1029"/>
      <c r="AD53" s="1029"/>
      <c r="AE53" s="1029"/>
      <c r="AF53" s="1115"/>
      <c r="AG53" s="1284"/>
      <c r="AH53" s="51" t="s">
        <v>313</v>
      </c>
      <c r="AI53" s="190"/>
      <c r="AJ53" s="15"/>
      <c r="AK53" s="1113"/>
      <c r="AL53" s="1281"/>
      <c r="AM53" s="1029"/>
      <c r="AN53" s="1029"/>
      <c r="AO53" s="1029"/>
      <c r="AP53" s="1029"/>
      <c r="AQ53" s="1115"/>
      <c r="AR53" s="1284"/>
      <c r="AS53" s="51" t="s">
        <v>313</v>
      </c>
      <c r="AT53" s="190"/>
      <c r="AU53" s="15"/>
      <c r="AV53" s="1113"/>
      <c r="AW53" s="1281"/>
      <c r="AX53" s="1029"/>
      <c r="AY53" s="1029"/>
      <c r="AZ53" s="1029"/>
      <c r="BA53" s="1029"/>
      <c r="BB53" s="1115"/>
      <c r="BC53" s="1284"/>
      <c r="BD53" s="51" t="s">
        <v>313</v>
      </c>
      <c r="BE53" s="190"/>
      <c r="BF53" s="15"/>
      <c r="BG53" s="1113"/>
      <c r="BH53" s="1281"/>
      <c r="BI53" s="1029"/>
      <c r="BJ53" s="1029"/>
      <c r="BK53" s="1029"/>
      <c r="BL53" s="1029"/>
      <c r="BM53" s="1115"/>
      <c r="BN53" s="1284"/>
      <c r="BO53" s="51" t="s">
        <v>313</v>
      </c>
      <c r="BP53" s="190"/>
      <c r="BQ53" s="15"/>
      <c r="BR53" s="1113"/>
      <c r="BS53" s="1281"/>
      <c r="BT53" s="1029"/>
      <c r="BU53" s="1029"/>
      <c r="BV53" s="1029"/>
      <c r="BW53" s="1029"/>
      <c r="BX53" s="1115"/>
      <c r="BY53" s="1284"/>
      <c r="BZ53" s="51" t="s">
        <v>313</v>
      </c>
      <c r="CA53" s="190"/>
      <c r="CB53" s="15"/>
      <c r="CC53" s="1113"/>
      <c r="CD53" s="1281"/>
      <c r="CE53" s="1029"/>
      <c r="CF53" s="1029"/>
      <c r="CG53" s="1029"/>
      <c r="CH53" s="1029"/>
      <c r="CI53" s="1115"/>
      <c r="CJ53" s="1284"/>
      <c r="CK53" s="51" t="s">
        <v>313</v>
      </c>
      <c r="CL53" s="190"/>
      <c r="CM53" s="15"/>
      <c r="CN53" s="1113"/>
      <c r="CO53" s="1281"/>
      <c r="CP53" s="1029"/>
      <c r="CQ53" s="1029"/>
      <c r="CR53" s="1029"/>
      <c r="CS53" s="1029"/>
      <c r="CT53" s="1115"/>
      <c r="CU53" s="1284"/>
      <c r="CV53" s="51" t="s">
        <v>313</v>
      </c>
      <c r="CW53" s="190"/>
      <c r="CY53" s="1113"/>
      <c r="CZ53" s="1281"/>
      <c r="DA53" s="1029"/>
      <c r="DB53" s="1029"/>
      <c r="DC53" s="1029"/>
      <c r="DD53" s="1029"/>
      <c r="DE53" s="1115"/>
      <c r="DF53" s="1284"/>
      <c r="DG53" s="51" t="s">
        <v>313</v>
      </c>
      <c r="DH53" s="190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>
        <f t="shared" si="13"/>
        <v>0</v>
      </c>
      <c r="DU53" s="118">
        <f>DV53+DW53+DX53+DY53+EA53</f>
        <v>0</v>
      </c>
      <c r="DV53" s="118">
        <v>0</v>
      </c>
      <c r="DW53" s="118">
        <v>0</v>
      </c>
      <c r="DX53" s="118">
        <v>0</v>
      </c>
      <c r="DY53" s="118">
        <f>DS53</f>
        <v>0</v>
      </c>
      <c r="DZ53" s="118">
        <f>SUM(DV53:DY53)</f>
        <v>0</v>
      </c>
      <c r="EA53" s="118"/>
    </row>
    <row r="54" spans="1:139" ht="163.5" customHeight="1" x14ac:dyDescent="0.25">
      <c r="A54" s="50" t="s">
        <v>638</v>
      </c>
      <c r="B54" s="613" t="s">
        <v>749</v>
      </c>
      <c r="C54" s="91">
        <f>O54+Z54+AK54+AV54+BG54+BR54+CC54+CN54+CY54</f>
        <v>42000</v>
      </c>
      <c r="D54" s="71">
        <f t="shared" ref="D54:J55" si="102">P54+AA54+AL54+AW54+BH54+BS54+CD54+CO54+CZ54</f>
        <v>14000</v>
      </c>
      <c r="E54" s="71">
        <f t="shared" si="102"/>
        <v>0</v>
      </c>
      <c r="F54" s="71">
        <f t="shared" si="102"/>
        <v>0</v>
      </c>
      <c r="G54" s="71">
        <f t="shared" si="102"/>
        <v>0</v>
      </c>
      <c r="H54" s="71">
        <f t="shared" si="102"/>
        <v>14000</v>
      </c>
      <c r="I54" s="71">
        <f t="shared" si="102"/>
        <v>14000</v>
      </c>
      <c r="J54" s="71">
        <f t="shared" si="102"/>
        <v>0</v>
      </c>
      <c r="K54" s="51" t="s">
        <v>754</v>
      </c>
      <c r="L54" s="204">
        <v>9</v>
      </c>
      <c r="M54" s="58">
        <f t="shared" si="100"/>
        <v>7</v>
      </c>
      <c r="N54" s="15"/>
      <c r="O54" s="691">
        <v>7000</v>
      </c>
      <c r="P54" s="643">
        <f>U54+V54</f>
        <v>14000</v>
      </c>
      <c r="Q54" s="569"/>
      <c r="R54" s="569"/>
      <c r="S54" s="569"/>
      <c r="T54" s="569">
        <v>14000</v>
      </c>
      <c r="U54" s="683">
        <f>Q54+R54+S54+T54</f>
        <v>14000</v>
      </c>
      <c r="V54" s="569"/>
      <c r="W54" s="525" t="s">
        <v>754</v>
      </c>
      <c r="X54" s="672">
        <v>7</v>
      </c>
      <c r="Y54" s="15"/>
      <c r="Z54" s="97">
        <v>15000</v>
      </c>
      <c r="AA54" s="93">
        <f>AF54+AG54</f>
        <v>0</v>
      </c>
      <c r="AB54" s="564"/>
      <c r="AC54" s="564"/>
      <c r="AD54" s="564"/>
      <c r="AE54" s="564"/>
      <c r="AF54" s="76">
        <f>AB54+AC54+AD54+AE54</f>
        <v>0</v>
      </c>
      <c r="AG54" s="564"/>
      <c r="AH54" s="51" t="s">
        <v>754</v>
      </c>
      <c r="AI54" s="190"/>
      <c r="AJ54" s="15"/>
      <c r="AK54" s="97">
        <v>20000</v>
      </c>
      <c r="AL54" s="93">
        <f>AQ54+AR54</f>
        <v>0</v>
      </c>
      <c r="AM54" s="564"/>
      <c r="AN54" s="564"/>
      <c r="AO54" s="564"/>
      <c r="AP54" s="564"/>
      <c r="AQ54" s="76">
        <f>AM54+AN54+AO54+AP54</f>
        <v>0</v>
      </c>
      <c r="AR54" s="564"/>
      <c r="AS54" s="51" t="s">
        <v>754</v>
      </c>
      <c r="AT54" s="190"/>
      <c r="AU54" s="15"/>
      <c r="AV54" s="97">
        <v>0</v>
      </c>
      <c r="AW54" s="93">
        <f>BB54+BC54</f>
        <v>0</v>
      </c>
      <c r="AX54" s="564"/>
      <c r="AY54" s="564"/>
      <c r="AZ54" s="564"/>
      <c r="BA54" s="564"/>
      <c r="BB54" s="76">
        <f>AX54+AY54+AZ54+BA54</f>
        <v>0</v>
      </c>
      <c r="BC54" s="564"/>
      <c r="BD54" s="51" t="s">
        <v>754</v>
      </c>
      <c r="BE54" s="190"/>
      <c r="BF54" s="15"/>
      <c r="BG54" s="97">
        <v>0</v>
      </c>
      <c r="BH54" s="93">
        <f>BM54+BN54</f>
        <v>0</v>
      </c>
      <c r="BI54" s="564"/>
      <c r="BJ54" s="564"/>
      <c r="BK54" s="564"/>
      <c r="BL54" s="564"/>
      <c r="BM54" s="76">
        <f>BI54+BJ54+BK54+BL54</f>
        <v>0</v>
      </c>
      <c r="BN54" s="564"/>
      <c r="BO54" s="51" t="s">
        <v>754</v>
      </c>
      <c r="BP54" s="190"/>
      <c r="BQ54" s="15"/>
      <c r="BR54" s="97">
        <v>0</v>
      </c>
      <c r="BS54" s="93">
        <f>BX54+BY54</f>
        <v>0</v>
      </c>
      <c r="BT54" s="564"/>
      <c r="BU54" s="564"/>
      <c r="BV54" s="564"/>
      <c r="BW54" s="564"/>
      <c r="BX54" s="76">
        <f>BT54+BU54+BV54+BW54</f>
        <v>0</v>
      </c>
      <c r="BY54" s="564"/>
      <c r="BZ54" s="51" t="s">
        <v>754</v>
      </c>
      <c r="CA54" s="190"/>
      <c r="CB54" s="15"/>
      <c r="CC54" s="97">
        <v>0</v>
      </c>
      <c r="CD54" s="93">
        <f>CI54+CJ54</f>
        <v>0</v>
      </c>
      <c r="CE54" s="564"/>
      <c r="CF54" s="564"/>
      <c r="CG54" s="564"/>
      <c r="CH54" s="564"/>
      <c r="CI54" s="76">
        <f>CE54+CF54+CG54+CH54</f>
        <v>0</v>
      </c>
      <c r="CJ54" s="564"/>
      <c r="CK54" s="51" t="s">
        <v>754</v>
      </c>
      <c r="CL54" s="190"/>
      <c r="CM54" s="15"/>
      <c r="CN54" s="97">
        <v>0</v>
      </c>
      <c r="CO54" s="93">
        <f>CT54+CU54</f>
        <v>0</v>
      </c>
      <c r="CP54" s="564"/>
      <c r="CQ54" s="564"/>
      <c r="CR54" s="564"/>
      <c r="CS54" s="564"/>
      <c r="CT54" s="76">
        <f>CP54+CQ54+CR54+CS54</f>
        <v>0</v>
      </c>
      <c r="CU54" s="564"/>
      <c r="CV54" s="51" t="s">
        <v>754</v>
      </c>
      <c r="CW54" s="190"/>
      <c r="CY54" s="97">
        <v>0</v>
      </c>
      <c r="CZ54" s="93">
        <f>DE54+DF54</f>
        <v>0</v>
      </c>
      <c r="DA54" s="564"/>
      <c r="DB54" s="564"/>
      <c r="DC54" s="564"/>
      <c r="DD54" s="564"/>
      <c r="DE54" s="76">
        <f>DA54+DB54+DC54+DD54</f>
        <v>0</v>
      </c>
      <c r="DF54" s="564"/>
      <c r="DG54" s="51" t="s">
        <v>754</v>
      </c>
      <c r="DH54" s="190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>
        <f t="shared" si="13"/>
        <v>0</v>
      </c>
      <c r="DU54" s="118">
        <f>DV54+DW54+DX54+DY54+EA54</f>
        <v>0</v>
      </c>
      <c r="DV54" s="118">
        <v>0</v>
      </c>
      <c r="DW54" s="118">
        <v>0</v>
      </c>
      <c r="DX54" s="118">
        <v>0</v>
      </c>
      <c r="DY54" s="118">
        <f>DS54</f>
        <v>0</v>
      </c>
      <c r="DZ54" s="118">
        <f>SUM(DV54:DY54)</f>
        <v>0</v>
      </c>
      <c r="EA54" s="118"/>
    </row>
    <row r="55" spans="1:139" ht="160.5" customHeight="1" thickBot="1" x14ac:dyDescent="0.3">
      <c r="A55" s="125" t="s">
        <v>359</v>
      </c>
      <c r="B55" s="617" t="s">
        <v>640</v>
      </c>
      <c r="C55" s="160">
        <f>O55+Z55+AK55+AV55+BG55+BR55+CC55+CN55+CY55</f>
        <v>0</v>
      </c>
      <c r="D55" s="76">
        <f t="shared" si="102"/>
        <v>0</v>
      </c>
      <c r="E55" s="76">
        <f t="shared" si="102"/>
        <v>0</v>
      </c>
      <c r="F55" s="76">
        <f t="shared" si="102"/>
        <v>0</v>
      </c>
      <c r="G55" s="76">
        <f t="shared" si="102"/>
        <v>0</v>
      </c>
      <c r="H55" s="76">
        <f t="shared" si="102"/>
        <v>0</v>
      </c>
      <c r="I55" s="76">
        <f t="shared" si="102"/>
        <v>0</v>
      </c>
      <c r="J55" s="76">
        <f t="shared" si="102"/>
        <v>0</v>
      </c>
      <c r="K55" s="54" t="s">
        <v>639</v>
      </c>
      <c r="L55" s="209">
        <v>1</v>
      </c>
      <c r="M55" s="161">
        <f t="shared" si="100"/>
        <v>0</v>
      </c>
      <c r="N55" s="15"/>
      <c r="O55" s="689">
        <v>0</v>
      </c>
      <c r="P55" s="643">
        <f>U55+V55</f>
        <v>0</v>
      </c>
      <c r="Q55" s="644"/>
      <c r="R55" s="644"/>
      <c r="S55" s="644"/>
      <c r="T55" s="644"/>
      <c r="U55" s="683">
        <f>Q55+R55+S55+T55</f>
        <v>0</v>
      </c>
      <c r="V55" s="644"/>
      <c r="W55" s="534" t="s">
        <v>639</v>
      </c>
      <c r="X55" s="673"/>
      <c r="Y55" s="15"/>
      <c r="Z55" s="98">
        <v>0</v>
      </c>
      <c r="AA55" s="93">
        <f>AF55+AG55</f>
        <v>0</v>
      </c>
      <c r="AB55" s="563"/>
      <c r="AC55" s="563"/>
      <c r="AD55" s="563"/>
      <c r="AE55" s="563"/>
      <c r="AF55" s="76">
        <f>AB55+AC55+AD55+AE55</f>
        <v>0</v>
      </c>
      <c r="AG55" s="563"/>
      <c r="AH55" s="54" t="s">
        <v>639</v>
      </c>
      <c r="AI55" s="556"/>
      <c r="AJ55" s="15"/>
      <c r="AK55" s="98">
        <v>0</v>
      </c>
      <c r="AL55" s="93">
        <f>AQ55+AR55</f>
        <v>0</v>
      </c>
      <c r="AM55" s="563"/>
      <c r="AN55" s="563"/>
      <c r="AO55" s="563"/>
      <c r="AP55" s="563"/>
      <c r="AQ55" s="76">
        <f>AM55+AN55+AO55+AP55</f>
        <v>0</v>
      </c>
      <c r="AR55" s="563"/>
      <c r="AS55" s="54" t="s">
        <v>639</v>
      </c>
      <c r="AT55" s="556"/>
      <c r="AU55" s="15"/>
      <c r="AV55" s="98">
        <v>0</v>
      </c>
      <c r="AW55" s="93">
        <f>BB55+BC55</f>
        <v>0</v>
      </c>
      <c r="AX55" s="563"/>
      <c r="AY55" s="563"/>
      <c r="AZ55" s="563"/>
      <c r="BA55" s="563"/>
      <c r="BB55" s="76">
        <f>AX55+AY55+AZ55+BA55</f>
        <v>0</v>
      </c>
      <c r="BC55" s="563"/>
      <c r="BD55" s="54" t="s">
        <v>639</v>
      </c>
      <c r="BE55" s="556"/>
      <c r="BF55" s="15"/>
      <c r="BG55" s="98">
        <v>0</v>
      </c>
      <c r="BH55" s="93">
        <f>BM55+BN55</f>
        <v>0</v>
      </c>
      <c r="BI55" s="563"/>
      <c r="BJ55" s="563"/>
      <c r="BK55" s="563"/>
      <c r="BL55" s="563"/>
      <c r="BM55" s="76">
        <f>BI55+BJ55+BK55+BL55</f>
        <v>0</v>
      </c>
      <c r="BN55" s="563"/>
      <c r="BO55" s="54" t="s">
        <v>639</v>
      </c>
      <c r="BP55" s="556"/>
      <c r="BQ55" s="15"/>
      <c r="BR55" s="98">
        <v>0</v>
      </c>
      <c r="BS55" s="93">
        <f>BX55+BY55</f>
        <v>0</v>
      </c>
      <c r="BT55" s="563"/>
      <c r="BU55" s="563"/>
      <c r="BV55" s="563"/>
      <c r="BW55" s="563"/>
      <c r="BX55" s="76">
        <f>BT55+BU55+BV55+BW55</f>
        <v>0</v>
      </c>
      <c r="BY55" s="563"/>
      <c r="BZ55" s="54" t="s">
        <v>639</v>
      </c>
      <c r="CA55" s="556"/>
      <c r="CB55" s="15"/>
      <c r="CC55" s="97">
        <v>0</v>
      </c>
      <c r="CD55" s="93">
        <f>CI55+CJ55</f>
        <v>0</v>
      </c>
      <c r="CE55" s="564"/>
      <c r="CF55" s="564"/>
      <c r="CG55" s="564"/>
      <c r="CH55" s="564"/>
      <c r="CI55" s="76">
        <f>CE55+CF55+CG55+CH55</f>
        <v>0</v>
      </c>
      <c r="CJ55" s="564"/>
      <c r="CK55" s="51" t="s">
        <v>639</v>
      </c>
      <c r="CL55" s="190"/>
      <c r="CM55" s="15"/>
      <c r="CN55" s="97">
        <v>0</v>
      </c>
      <c r="CO55" s="93">
        <f>CT55+CU55</f>
        <v>0</v>
      </c>
      <c r="CP55" s="564"/>
      <c r="CQ55" s="564"/>
      <c r="CR55" s="564"/>
      <c r="CS55" s="564"/>
      <c r="CT55" s="76">
        <f>CP55+CQ55+CR55+CS55</f>
        <v>0</v>
      </c>
      <c r="CU55" s="564"/>
      <c r="CV55" s="51" t="s">
        <v>639</v>
      </c>
      <c r="CW55" s="190"/>
      <c r="CY55" s="97">
        <v>0</v>
      </c>
      <c r="CZ55" s="93">
        <f>DE55+DF55</f>
        <v>0</v>
      </c>
      <c r="DA55" s="564"/>
      <c r="DB55" s="564"/>
      <c r="DC55" s="564"/>
      <c r="DD55" s="564"/>
      <c r="DE55" s="76">
        <f>DA55+DB55+DC55+DD55</f>
        <v>0</v>
      </c>
      <c r="DF55" s="564"/>
      <c r="DG55" s="51" t="s">
        <v>639</v>
      </c>
      <c r="DH55" s="190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>
        <f t="shared" si="13"/>
        <v>0</v>
      </c>
      <c r="DU55" s="118">
        <f>DV55+DW55+DX55+DY55+EA55</f>
        <v>0</v>
      </c>
      <c r="DV55" s="118">
        <v>0</v>
      </c>
      <c r="DW55" s="118">
        <v>0</v>
      </c>
      <c r="DX55" s="118">
        <v>0</v>
      </c>
      <c r="DY55" s="118">
        <f>DS55</f>
        <v>0</v>
      </c>
      <c r="DZ55" s="118">
        <f>SUM(DV55:DY55)</f>
        <v>0</v>
      </c>
      <c r="EA55" s="118"/>
    </row>
    <row r="56" spans="1:139" ht="33" customHeight="1" thickBot="1" x14ac:dyDescent="0.3">
      <c r="A56" s="1371" t="s">
        <v>756</v>
      </c>
      <c r="B56" s="1372"/>
      <c r="C56" s="1372"/>
      <c r="D56" s="1372"/>
      <c r="E56" s="1372"/>
      <c r="F56" s="1372"/>
      <c r="G56" s="1372"/>
      <c r="H56" s="1372"/>
      <c r="I56" s="1372"/>
      <c r="J56" s="1372"/>
      <c r="K56" s="1372"/>
      <c r="L56" s="1372"/>
      <c r="M56" s="1373"/>
      <c r="N56" s="88"/>
      <c r="O56" s="1326" t="s">
        <v>756</v>
      </c>
      <c r="P56" s="1327"/>
      <c r="Q56" s="1327"/>
      <c r="R56" s="1327"/>
      <c r="S56" s="1327"/>
      <c r="T56" s="1327"/>
      <c r="U56" s="1327"/>
      <c r="V56" s="1327"/>
      <c r="W56" s="1327"/>
      <c r="X56" s="1328"/>
      <c r="Y56" s="88"/>
      <c r="Z56" s="1371" t="s">
        <v>756</v>
      </c>
      <c r="AA56" s="1372"/>
      <c r="AB56" s="1372"/>
      <c r="AC56" s="1372"/>
      <c r="AD56" s="1372"/>
      <c r="AE56" s="1372"/>
      <c r="AF56" s="1372"/>
      <c r="AG56" s="1372"/>
      <c r="AH56" s="1372"/>
      <c r="AI56" s="1373"/>
      <c r="AJ56" s="88"/>
      <c r="AK56" s="1371" t="s">
        <v>756</v>
      </c>
      <c r="AL56" s="1372"/>
      <c r="AM56" s="1372"/>
      <c r="AN56" s="1372"/>
      <c r="AO56" s="1372"/>
      <c r="AP56" s="1372"/>
      <c r="AQ56" s="1372"/>
      <c r="AR56" s="1372"/>
      <c r="AS56" s="1372"/>
      <c r="AT56" s="1373"/>
      <c r="AU56" s="88"/>
      <c r="AV56" s="1371" t="s">
        <v>756</v>
      </c>
      <c r="AW56" s="1372"/>
      <c r="AX56" s="1372"/>
      <c r="AY56" s="1372"/>
      <c r="AZ56" s="1372"/>
      <c r="BA56" s="1372"/>
      <c r="BB56" s="1372"/>
      <c r="BC56" s="1372"/>
      <c r="BD56" s="1372"/>
      <c r="BE56" s="1373"/>
      <c r="BF56" s="88"/>
      <c r="BG56" s="1371" t="s">
        <v>756</v>
      </c>
      <c r="BH56" s="1372"/>
      <c r="BI56" s="1372"/>
      <c r="BJ56" s="1372"/>
      <c r="BK56" s="1372"/>
      <c r="BL56" s="1372"/>
      <c r="BM56" s="1372"/>
      <c r="BN56" s="1372"/>
      <c r="BO56" s="1372"/>
      <c r="BP56" s="1373"/>
      <c r="BQ56" s="88"/>
      <c r="BR56" s="1371" t="s">
        <v>756</v>
      </c>
      <c r="BS56" s="1372"/>
      <c r="BT56" s="1372"/>
      <c r="BU56" s="1372"/>
      <c r="BV56" s="1372"/>
      <c r="BW56" s="1372"/>
      <c r="BX56" s="1372"/>
      <c r="BY56" s="1372"/>
      <c r="BZ56" s="1372"/>
      <c r="CA56" s="1373"/>
      <c r="CB56" s="88"/>
      <c r="CC56" s="1367" t="s">
        <v>756</v>
      </c>
      <c r="CD56" s="1368"/>
      <c r="CE56" s="1368"/>
      <c r="CF56" s="1368"/>
      <c r="CG56" s="1368"/>
      <c r="CH56" s="1368"/>
      <c r="CI56" s="1368"/>
      <c r="CJ56" s="1368"/>
      <c r="CK56" s="1368"/>
      <c r="CL56" s="1369"/>
      <c r="CM56" s="88"/>
      <c r="CN56" s="1367" t="s">
        <v>756</v>
      </c>
      <c r="CO56" s="1368"/>
      <c r="CP56" s="1368"/>
      <c r="CQ56" s="1368"/>
      <c r="CR56" s="1368"/>
      <c r="CS56" s="1368"/>
      <c r="CT56" s="1368"/>
      <c r="CU56" s="1368"/>
      <c r="CV56" s="1368"/>
      <c r="CW56" s="1369"/>
      <c r="CY56" s="1367" t="s">
        <v>756</v>
      </c>
      <c r="CZ56" s="1368"/>
      <c r="DA56" s="1368"/>
      <c r="DB56" s="1368"/>
      <c r="DC56" s="1368"/>
      <c r="DD56" s="1368"/>
      <c r="DE56" s="1368"/>
      <c r="DF56" s="1368"/>
      <c r="DG56" s="1368"/>
      <c r="DH56" s="1369"/>
      <c r="DJ56" s="118"/>
      <c r="DK56" s="118"/>
      <c r="DL56" s="118">
        <v>3000</v>
      </c>
      <c r="DM56" s="118"/>
      <c r="DN56" s="118"/>
      <c r="DO56" s="118"/>
      <c r="DP56" s="118"/>
      <c r="DQ56" s="118"/>
      <c r="DR56" s="118"/>
      <c r="DS56" s="118">
        <f t="shared" si="13"/>
        <v>3000</v>
      </c>
      <c r="DU56" s="118">
        <f>DV56+DW56+DX56+DY56+EA56</f>
        <v>3000</v>
      </c>
      <c r="DV56" s="118">
        <v>0</v>
      </c>
      <c r="DW56" s="118">
        <v>0</v>
      </c>
      <c r="DX56" s="118">
        <v>0</v>
      </c>
      <c r="DY56" s="118">
        <f>DS56</f>
        <v>3000</v>
      </c>
      <c r="DZ56" s="118">
        <f>SUM(DV56:DY56)</f>
        <v>3000</v>
      </c>
      <c r="EA56" s="118"/>
    </row>
    <row r="57" spans="1:139" ht="28.5" customHeight="1" thickBot="1" x14ac:dyDescent="0.3">
      <c r="A57" s="23" t="s">
        <v>771</v>
      </c>
      <c r="B57" s="140"/>
      <c r="C57" s="146">
        <f t="shared" ref="C57:J57" si="103">SUM(C59:C66)</f>
        <v>3900</v>
      </c>
      <c r="D57" s="154">
        <f t="shared" si="103"/>
        <v>0</v>
      </c>
      <c r="E57" s="142">
        <f t="shared" si="103"/>
        <v>0</v>
      </c>
      <c r="F57" s="142">
        <f t="shared" si="103"/>
        <v>0</v>
      </c>
      <c r="G57" s="142">
        <f t="shared" si="103"/>
        <v>0</v>
      </c>
      <c r="H57" s="142">
        <f t="shared" si="103"/>
        <v>0</v>
      </c>
      <c r="I57" s="142">
        <f t="shared" si="103"/>
        <v>0</v>
      </c>
      <c r="J57" s="142">
        <f t="shared" si="103"/>
        <v>0</v>
      </c>
      <c r="K57" s="24"/>
      <c r="L57" s="25"/>
      <c r="M57" s="26"/>
      <c r="N57" s="88"/>
      <c r="O57" s="696">
        <f t="shared" ref="O57:V57" si="104">SUM(O59:O66)</f>
        <v>300</v>
      </c>
      <c r="P57" s="321">
        <f t="shared" si="104"/>
        <v>0</v>
      </c>
      <c r="Q57" s="321">
        <f t="shared" si="104"/>
        <v>0</v>
      </c>
      <c r="R57" s="321">
        <f t="shared" si="104"/>
        <v>0</v>
      </c>
      <c r="S57" s="321">
        <f t="shared" si="104"/>
        <v>0</v>
      </c>
      <c r="T57" s="321">
        <f t="shared" si="104"/>
        <v>0</v>
      </c>
      <c r="U57" s="315">
        <f t="shared" si="104"/>
        <v>0</v>
      </c>
      <c r="V57" s="321">
        <f t="shared" si="104"/>
        <v>0</v>
      </c>
      <c r="W57" s="316"/>
      <c r="X57" s="318"/>
      <c r="Y57" s="88"/>
      <c r="Z57" s="157">
        <f t="shared" ref="Z57:AG57" si="105">SUM(Z59:Z66)</f>
        <v>300</v>
      </c>
      <c r="AA57" s="142">
        <f t="shared" si="105"/>
        <v>0</v>
      </c>
      <c r="AB57" s="142">
        <f t="shared" si="105"/>
        <v>0</v>
      </c>
      <c r="AC57" s="142">
        <f t="shared" si="105"/>
        <v>0</v>
      </c>
      <c r="AD57" s="142">
        <f t="shared" si="105"/>
        <v>0</v>
      </c>
      <c r="AE57" s="142">
        <f t="shared" si="105"/>
        <v>0</v>
      </c>
      <c r="AF57" s="17">
        <f t="shared" si="105"/>
        <v>0</v>
      </c>
      <c r="AG57" s="142">
        <f t="shared" si="105"/>
        <v>0</v>
      </c>
      <c r="AH57" s="24"/>
      <c r="AI57" s="26"/>
      <c r="AJ57" s="88"/>
      <c r="AK57" s="157">
        <f t="shared" ref="AK57:AR57" si="106">SUM(AK59:AK66)</f>
        <v>3300</v>
      </c>
      <c r="AL57" s="142">
        <f t="shared" si="106"/>
        <v>0</v>
      </c>
      <c r="AM57" s="142">
        <f t="shared" si="106"/>
        <v>0</v>
      </c>
      <c r="AN57" s="142">
        <f t="shared" si="106"/>
        <v>0</v>
      </c>
      <c r="AO57" s="142">
        <f t="shared" si="106"/>
        <v>0</v>
      </c>
      <c r="AP57" s="142">
        <f t="shared" si="106"/>
        <v>0</v>
      </c>
      <c r="AQ57" s="17">
        <f t="shared" si="106"/>
        <v>0</v>
      </c>
      <c r="AR57" s="142">
        <f t="shared" si="106"/>
        <v>0</v>
      </c>
      <c r="AS57" s="24"/>
      <c r="AT57" s="26"/>
      <c r="AU57" s="88"/>
      <c r="AV57" s="157">
        <f t="shared" ref="AV57:BC57" si="107">SUM(AV59:AV66)</f>
        <v>0</v>
      </c>
      <c r="AW57" s="142">
        <f t="shared" si="107"/>
        <v>0</v>
      </c>
      <c r="AX57" s="142">
        <f t="shared" si="107"/>
        <v>0</v>
      </c>
      <c r="AY57" s="142">
        <f t="shared" si="107"/>
        <v>0</v>
      </c>
      <c r="AZ57" s="142">
        <f t="shared" si="107"/>
        <v>0</v>
      </c>
      <c r="BA57" s="142">
        <f t="shared" si="107"/>
        <v>0</v>
      </c>
      <c r="BB57" s="17">
        <f t="shared" si="107"/>
        <v>0</v>
      </c>
      <c r="BC57" s="142">
        <f t="shared" si="107"/>
        <v>0</v>
      </c>
      <c r="BD57" s="24"/>
      <c r="BE57" s="26"/>
      <c r="BF57" s="88"/>
      <c r="BG57" s="157">
        <f t="shared" ref="BG57:BN57" si="108">SUM(BG59:BG66)</f>
        <v>0</v>
      </c>
      <c r="BH57" s="142">
        <f t="shared" si="108"/>
        <v>0</v>
      </c>
      <c r="BI57" s="142">
        <f t="shared" si="108"/>
        <v>0</v>
      </c>
      <c r="BJ57" s="142">
        <f t="shared" si="108"/>
        <v>0</v>
      </c>
      <c r="BK57" s="142">
        <f t="shared" si="108"/>
        <v>0</v>
      </c>
      <c r="BL57" s="142">
        <f t="shared" si="108"/>
        <v>0</v>
      </c>
      <c r="BM57" s="17">
        <f t="shared" si="108"/>
        <v>0</v>
      </c>
      <c r="BN57" s="142">
        <f t="shared" si="108"/>
        <v>0</v>
      </c>
      <c r="BO57" s="24"/>
      <c r="BP57" s="26"/>
      <c r="BQ57" s="88"/>
      <c r="BR57" s="157">
        <f t="shared" ref="BR57:BY57" si="109">SUM(BR59:BR66)</f>
        <v>0</v>
      </c>
      <c r="BS57" s="142">
        <f t="shared" si="109"/>
        <v>0</v>
      </c>
      <c r="BT57" s="142">
        <f t="shared" si="109"/>
        <v>0</v>
      </c>
      <c r="BU57" s="142">
        <f t="shared" si="109"/>
        <v>0</v>
      </c>
      <c r="BV57" s="142">
        <f t="shared" si="109"/>
        <v>0</v>
      </c>
      <c r="BW57" s="142">
        <f t="shared" si="109"/>
        <v>0</v>
      </c>
      <c r="BX57" s="17">
        <f t="shared" si="109"/>
        <v>0</v>
      </c>
      <c r="BY57" s="142">
        <f t="shared" si="109"/>
        <v>0</v>
      </c>
      <c r="BZ57" s="24"/>
      <c r="CA57" s="26"/>
      <c r="CB57" s="88"/>
      <c r="CC57" s="157">
        <f t="shared" ref="CC57:CJ57" si="110">SUM(CC59:CC66)</f>
        <v>0</v>
      </c>
      <c r="CD57" s="142">
        <f t="shared" si="110"/>
        <v>0</v>
      </c>
      <c r="CE57" s="142">
        <f t="shared" si="110"/>
        <v>0</v>
      </c>
      <c r="CF57" s="142">
        <f t="shared" si="110"/>
        <v>0</v>
      </c>
      <c r="CG57" s="142">
        <f t="shared" si="110"/>
        <v>0</v>
      </c>
      <c r="CH57" s="142">
        <f t="shared" si="110"/>
        <v>0</v>
      </c>
      <c r="CI57" s="17">
        <f t="shared" si="110"/>
        <v>0</v>
      </c>
      <c r="CJ57" s="142">
        <f t="shared" si="110"/>
        <v>0</v>
      </c>
      <c r="CK57" s="24"/>
      <c r="CL57" s="26"/>
      <c r="CM57" s="88"/>
      <c r="CN57" s="157">
        <f t="shared" ref="CN57:CU57" si="111">SUM(CN59:CN66)</f>
        <v>0</v>
      </c>
      <c r="CO57" s="142">
        <f t="shared" si="111"/>
        <v>0</v>
      </c>
      <c r="CP57" s="142">
        <f t="shared" si="111"/>
        <v>0</v>
      </c>
      <c r="CQ57" s="142">
        <f t="shared" si="111"/>
        <v>0</v>
      </c>
      <c r="CR57" s="142">
        <f t="shared" si="111"/>
        <v>0</v>
      </c>
      <c r="CS57" s="142">
        <f t="shared" si="111"/>
        <v>0</v>
      </c>
      <c r="CT57" s="17">
        <f t="shared" si="111"/>
        <v>0</v>
      </c>
      <c r="CU57" s="142">
        <f t="shared" si="111"/>
        <v>0</v>
      </c>
      <c r="CV57" s="24"/>
      <c r="CW57" s="26"/>
      <c r="CY57" s="157">
        <f t="shared" ref="CY57:DF57" si="112">SUM(CY59:CY66)</f>
        <v>0</v>
      </c>
      <c r="CZ57" s="142">
        <f t="shared" si="112"/>
        <v>0</v>
      </c>
      <c r="DA57" s="142">
        <f t="shared" si="112"/>
        <v>0</v>
      </c>
      <c r="DB57" s="142">
        <f t="shared" si="112"/>
        <v>0</v>
      </c>
      <c r="DC57" s="142">
        <f t="shared" si="112"/>
        <v>0</v>
      </c>
      <c r="DD57" s="142">
        <f t="shared" si="112"/>
        <v>0</v>
      </c>
      <c r="DE57" s="17">
        <f t="shared" si="112"/>
        <v>0</v>
      </c>
      <c r="DF57" s="142">
        <f t="shared" si="112"/>
        <v>0</v>
      </c>
      <c r="DG57" s="24"/>
      <c r="DH57" s="26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>
        <f t="shared" si="13"/>
        <v>0</v>
      </c>
    </row>
    <row r="58" spans="1:139" ht="16.5" customHeight="1" thickBot="1" x14ac:dyDescent="0.3">
      <c r="A58" s="1345" t="s">
        <v>757</v>
      </c>
      <c r="B58" s="1346"/>
      <c r="C58" s="1347"/>
      <c r="D58" s="1347"/>
      <c r="E58" s="1347"/>
      <c r="F58" s="1347"/>
      <c r="G58" s="1347"/>
      <c r="H58" s="1347"/>
      <c r="I58" s="1347"/>
      <c r="J58" s="1347"/>
      <c r="K58" s="1346"/>
      <c r="L58" s="1346"/>
      <c r="M58" s="1348"/>
      <c r="N58" s="88"/>
      <c r="O58" s="1338" t="s">
        <v>757</v>
      </c>
      <c r="P58" s="1339"/>
      <c r="Q58" s="1339"/>
      <c r="R58" s="1339"/>
      <c r="S58" s="1339"/>
      <c r="T58" s="1339"/>
      <c r="U58" s="1339"/>
      <c r="V58" s="1339"/>
      <c r="W58" s="1339"/>
      <c r="X58" s="1340"/>
      <c r="Y58" s="88"/>
      <c r="Z58" s="1385" t="s">
        <v>757</v>
      </c>
      <c r="AA58" s="1386"/>
      <c r="AB58" s="1386"/>
      <c r="AC58" s="1386"/>
      <c r="AD58" s="1386"/>
      <c r="AE58" s="1386"/>
      <c r="AF58" s="1386"/>
      <c r="AG58" s="1386"/>
      <c r="AH58" s="1386"/>
      <c r="AI58" s="1387"/>
      <c r="AJ58" s="88"/>
      <c r="AK58" s="1385" t="s">
        <v>757</v>
      </c>
      <c r="AL58" s="1386"/>
      <c r="AM58" s="1386"/>
      <c r="AN58" s="1386"/>
      <c r="AO58" s="1386"/>
      <c r="AP58" s="1386"/>
      <c r="AQ58" s="1386"/>
      <c r="AR58" s="1386"/>
      <c r="AS58" s="1386"/>
      <c r="AT58" s="1387"/>
      <c r="AU58" s="88"/>
      <c r="AV58" s="1385" t="s">
        <v>757</v>
      </c>
      <c r="AW58" s="1386"/>
      <c r="AX58" s="1386"/>
      <c r="AY58" s="1386"/>
      <c r="AZ58" s="1386"/>
      <c r="BA58" s="1386"/>
      <c r="BB58" s="1386"/>
      <c r="BC58" s="1386"/>
      <c r="BD58" s="1386"/>
      <c r="BE58" s="1387"/>
      <c r="BF58" s="88"/>
      <c r="BG58" s="1385" t="s">
        <v>757</v>
      </c>
      <c r="BH58" s="1386"/>
      <c r="BI58" s="1386"/>
      <c r="BJ58" s="1386"/>
      <c r="BK58" s="1386"/>
      <c r="BL58" s="1386"/>
      <c r="BM58" s="1386"/>
      <c r="BN58" s="1386"/>
      <c r="BO58" s="1386"/>
      <c r="BP58" s="1387"/>
      <c r="BQ58" s="88"/>
      <c r="BR58" s="1385" t="s">
        <v>757</v>
      </c>
      <c r="BS58" s="1386"/>
      <c r="BT58" s="1386"/>
      <c r="BU58" s="1386"/>
      <c r="BV58" s="1386"/>
      <c r="BW58" s="1386"/>
      <c r="BX58" s="1386"/>
      <c r="BY58" s="1386"/>
      <c r="BZ58" s="1386"/>
      <c r="CA58" s="1387"/>
      <c r="CB58" s="88"/>
      <c r="CC58" s="1364" t="s">
        <v>757</v>
      </c>
      <c r="CD58" s="1365"/>
      <c r="CE58" s="1365"/>
      <c r="CF58" s="1365"/>
      <c r="CG58" s="1365"/>
      <c r="CH58" s="1365"/>
      <c r="CI58" s="1365"/>
      <c r="CJ58" s="1365"/>
      <c r="CK58" s="1365"/>
      <c r="CL58" s="1366"/>
      <c r="CM58" s="88"/>
      <c r="CN58" s="1385" t="s">
        <v>757</v>
      </c>
      <c r="CO58" s="1386"/>
      <c r="CP58" s="1386"/>
      <c r="CQ58" s="1386"/>
      <c r="CR58" s="1386"/>
      <c r="CS58" s="1386"/>
      <c r="CT58" s="1386"/>
      <c r="CU58" s="1386"/>
      <c r="CV58" s="1386"/>
      <c r="CW58" s="1387"/>
      <c r="CY58" s="1385" t="s">
        <v>757</v>
      </c>
      <c r="CZ58" s="1386"/>
      <c r="DA58" s="1386"/>
      <c r="DB58" s="1386"/>
      <c r="DC58" s="1386"/>
      <c r="DD58" s="1386"/>
      <c r="DE58" s="1386"/>
      <c r="DF58" s="1386"/>
      <c r="DG58" s="1386"/>
      <c r="DH58" s="1387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>
        <f t="shared" si="13"/>
        <v>0</v>
      </c>
      <c r="DU58" s="118">
        <f>DV58+DW58+DX58+DY58+EA58</f>
        <v>0</v>
      </c>
      <c r="DV58" s="118">
        <v>0</v>
      </c>
      <c r="DW58" s="118">
        <v>0</v>
      </c>
      <c r="DX58" s="118">
        <v>0</v>
      </c>
      <c r="DY58" s="118">
        <f>DS58</f>
        <v>0</v>
      </c>
      <c r="DZ58" s="118">
        <f>SUM(DV58:DY58)</f>
        <v>0</v>
      </c>
      <c r="EA58" s="118"/>
    </row>
    <row r="59" spans="1:139" ht="198.75" customHeight="1" thickBot="1" x14ac:dyDescent="0.3">
      <c r="A59" s="50" t="s">
        <v>641</v>
      </c>
      <c r="B59" s="613" t="s">
        <v>851</v>
      </c>
      <c r="C59" s="91">
        <f>O59+Z59+AK59+AV59+BG59+BR59+CC59+CN59+CY59</f>
        <v>0</v>
      </c>
      <c r="D59" s="71">
        <f t="shared" ref="D59:J62" si="113">P59+AA59+AL59+AW59+BH59+BS59+CD59+CO59+CZ59</f>
        <v>0</v>
      </c>
      <c r="E59" s="71">
        <f t="shared" si="113"/>
        <v>0</v>
      </c>
      <c r="F59" s="71">
        <f t="shared" si="113"/>
        <v>0</v>
      </c>
      <c r="G59" s="71">
        <f t="shared" si="113"/>
        <v>0</v>
      </c>
      <c r="H59" s="71">
        <f t="shared" si="113"/>
        <v>0</v>
      </c>
      <c r="I59" s="71">
        <f t="shared" si="113"/>
        <v>0</v>
      </c>
      <c r="J59" s="71">
        <f t="shared" si="113"/>
        <v>0</v>
      </c>
      <c r="K59" s="51" t="s">
        <v>758</v>
      </c>
      <c r="L59" s="204">
        <v>1</v>
      </c>
      <c r="M59" s="58">
        <f>X59++AI59+AT59+BE59+BP59++CA59+CL59+CW59+DH59</f>
        <v>0</v>
      </c>
      <c r="N59" s="15"/>
      <c r="O59" s="691">
        <v>0</v>
      </c>
      <c r="P59" s="643">
        <f>U59+V59</f>
        <v>0</v>
      </c>
      <c r="Q59" s="569"/>
      <c r="R59" s="569"/>
      <c r="S59" s="569"/>
      <c r="T59" s="569"/>
      <c r="U59" s="683">
        <f>Q59+R59+S59+T59</f>
        <v>0</v>
      </c>
      <c r="V59" s="569"/>
      <c r="W59" s="525" t="s">
        <v>758</v>
      </c>
      <c r="X59" s="672"/>
      <c r="Y59" s="15"/>
      <c r="Z59" s="97">
        <v>0</v>
      </c>
      <c r="AA59" s="93">
        <f>AF59+AG59</f>
        <v>0</v>
      </c>
      <c r="AB59" s="564"/>
      <c r="AC59" s="564"/>
      <c r="AD59" s="564"/>
      <c r="AE59" s="564"/>
      <c r="AF59" s="76">
        <f>AB59+AC59+AD59+AE59</f>
        <v>0</v>
      </c>
      <c r="AG59" s="564"/>
      <c r="AH59" s="51" t="s">
        <v>758</v>
      </c>
      <c r="AI59" s="190"/>
      <c r="AJ59" s="15"/>
      <c r="AK59" s="97">
        <v>0</v>
      </c>
      <c r="AL59" s="93">
        <f>AQ59+AR59</f>
        <v>0</v>
      </c>
      <c r="AM59" s="564"/>
      <c r="AN59" s="564"/>
      <c r="AO59" s="564"/>
      <c r="AP59" s="564"/>
      <c r="AQ59" s="76">
        <f>AM59+AN59+AO59+AP59</f>
        <v>0</v>
      </c>
      <c r="AR59" s="218"/>
      <c r="AS59" s="51" t="s">
        <v>758</v>
      </c>
      <c r="AT59" s="190"/>
      <c r="AU59" s="15"/>
      <c r="AV59" s="97">
        <v>0</v>
      </c>
      <c r="AW59" s="93">
        <f>BB59+BC59</f>
        <v>0</v>
      </c>
      <c r="AX59" s="564"/>
      <c r="AY59" s="564"/>
      <c r="AZ59" s="564"/>
      <c r="BA59" s="564"/>
      <c r="BB59" s="76">
        <f>AX59+AY59+AZ59+BA59</f>
        <v>0</v>
      </c>
      <c r="BC59" s="564"/>
      <c r="BD59" s="51" t="s">
        <v>758</v>
      </c>
      <c r="BE59" s="190"/>
      <c r="BF59" s="15"/>
      <c r="BG59" s="97">
        <v>0</v>
      </c>
      <c r="BH59" s="93">
        <f>BM59+BN59</f>
        <v>0</v>
      </c>
      <c r="BI59" s="564"/>
      <c r="BJ59" s="564"/>
      <c r="BK59" s="564"/>
      <c r="BL59" s="564"/>
      <c r="BM59" s="76">
        <f>BI59+BJ59+BK59+BL59</f>
        <v>0</v>
      </c>
      <c r="BN59" s="564"/>
      <c r="BO59" s="51" t="s">
        <v>758</v>
      </c>
      <c r="BP59" s="190"/>
      <c r="BQ59" s="15"/>
      <c r="BR59" s="97">
        <v>0</v>
      </c>
      <c r="BS59" s="93">
        <f>BX59+BY59</f>
        <v>0</v>
      </c>
      <c r="BT59" s="564"/>
      <c r="BU59" s="564"/>
      <c r="BV59" s="564"/>
      <c r="BW59" s="564"/>
      <c r="BX59" s="76">
        <f>BT59+BU59+BV59+BW59</f>
        <v>0</v>
      </c>
      <c r="BY59" s="564"/>
      <c r="BZ59" s="51" t="s">
        <v>758</v>
      </c>
      <c r="CA59" s="190"/>
      <c r="CB59" s="15"/>
      <c r="CC59" s="97">
        <v>0</v>
      </c>
      <c r="CD59" s="93">
        <f>CI59+CJ59</f>
        <v>0</v>
      </c>
      <c r="CE59" s="564"/>
      <c r="CF59" s="564"/>
      <c r="CG59" s="564"/>
      <c r="CH59" s="564"/>
      <c r="CI59" s="76">
        <f>CE59+CF59+CG59+CH59</f>
        <v>0</v>
      </c>
      <c r="CJ59" s="564"/>
      <c r="CK59" s="51" t="s">
        <v>758</v>
      </c>
      <c r="CL59" s="190"/>
      <c r="CM59" s="15"/>
      <c r="CN59" s="97">
        <v>0</v>
      </c>
      <c r="CO59" s="93">
        <f>CT59+CU59</f>
        <v>0</v>
      </c>
      <c r="CP59" s="564"/>
      <c r="CQ59" s="564"/>
      <c r="CR59" s="564"/>
      <c r="CS59" s="564"/>
      <c r="CT59" s="76">
        <f>CP59+CQ59+CR59+CS59</f>
        <v>0</v>
      </c>
      <c r="CU59" s="564"/>
      <c r="CV59" s="51" t="s">
        <v>758</v>
      </c>
      <c r="CW59" s="190"/>
      <c r="CY59" s="97">
        <v>0</v>
      </c>
      <c r="CZ59" s="93">
        <f>DE59+DF59</f>
        <v>0</v>
      </c>
      <c r="DA59" s="564"/>
      <c r="DB59" s="564"/>
      <c r="DC59" s="564"/>
      <c r="DD59" s="564"/>
      <c r="DE59" s="76">
        <f>DA59+DB59+DC59+DD59</f>
        <v>0</v>
      </c>
      <c r="DF59" s="564"/>
      <c r="DG59" s="51" t="s">
        <v>758</v>
      </c>
      <c r="DH59" s="190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>
        <f t="shared" si="13"/>
        <v>0</v>
      </c>
      <c r="EC59" s="1333" t="s">
        <v>190</v>
      </c>
      <c r="ED59" s="1335" t="s">
        <v>191</v>
      </c>
      <c r="EE59" s="1336"/>
      <c r="EF59" s="1336"/>
      <c r="EG59" s="1336"/>
      <c r="EH59" s="1337"/>
      <c r="EI59" s="1333" t="s">
        <v>192</v>
      </c>
    </row>
    <row r="60" spans="1:139" ht="244.5" customHeight="1" x14ac:dyDescent="0.25">
      <c r="A60" s="50" t="s">
        <v>642</v>
      </c>
      <c r="B60" s="613" t="s">
        <v>93</v>
      </c>
      <c r="C60" s="91">
        <f>O60+Z60+AK60+AV60+BG60+BR60+CC60+CN60+CY60</f>
        <v>0</v>
      </c>
      <c r="D60" s="71">
        <f t="shared" si="113"/>
        <v>0</v>
      </c>
      <c r="E60" s="71">
        <f t="shared" si="113"/>
        <v>0</v>
      </c>
      <c r="F60" s="71">
        <f t="shared" si="113"/>
        <v>0</v>
      </c>
      <c r="G60" s="71">
        <f t="shared" si="113"/>
        <v>0</v>
      </c>
      <c r="H60" s="71">
        <f t="shared" si="113"/>
        <v>0</v>
      </c>
      <c r="I60" s="71">
        <f t="shared" si="113"/>
        <v>0</v>
      </c>
      <c r="J60" s="71">
        <f t="shared" si="113"/>
        <v>0</v>
      </c>
      <c r="K60" s="51" t="s">
        <v>759</v>
      </c>
      <c r="L60" s="204">
        <v>1</v>
      </c>
      <c r="M60" s="58">
        <f>X60++AI60+AT60+BE60+BP60++CA60+CL60+CW60+DH60</f>
        <v>0</v>
      </c>
      <c r="N60" s="15"/>
      <c r="O60" s="691">
        <v>0</v>
      </c>
      <c r="P60" s="643">
        <f>U60+V60</f>
        <v>0</v>
      </c>
      <c r="Q60" s="569"/>
      <c r="R60" s="569"/>
      <c r="S60" s="569"/>
      <c r="T60" s="569"/>
      <c r="U60" s="683">
        <f>Q60+R60+S60+T60</f>
        <v>0</v>
      </c>
      <c r="V60" s="569"/>
      <c r="W60" s="525" t="s">
        <v>759</v>
      </c>
      <c r="X60" s="672"/>
      <c r="Y60" s="15"/>
      <c r="Z60" s="97">
        <v>0</v>
      </c>
      <c r="AA60" s="93">
        <f>AF60+AG60</f>
        <v>0</v>
      </c>
      <c r="AB60" s="564"/>
      <c r="AC60" s="564"/>
      <c r="AD60" s="564"/>
      <c r="AE60" s="564"/>
      <c r="AF60" s="76">
        <f>AB60+AC60+AD60+AE60</f>
        <v>0</v>
      </c>
      <c r="AG60" s="564"/>
      <c r="AH60" s="51" t="s">
        <v>759</v>
      </c>
      <c r="AI60" s="190"/>
      <c r="AJ60" s="15"/>
      <c r="AK60" s="97">
        <v>0</v>
      </c>
      <c r="AL60" s="93">
        <f>AQ60+AR60</f>
        <v>0</v>
      </c>
      <c r="AM60" s="564"/>
      <c r="AN60" s="564"/>
      <c r="AO60" s="564"/>
      <c r="AP60" s="564"/>
      <c r="AQ60" s="76">
        <f>AM60+AN60+AO60+AP60</f>
        <v>0</v>
      </c>
      <c r="AR60" s="218"/>
      <c r="AS60" s="51" t="s">
        <v>759</v>
      </c>
      <c r="AT60" s="190"/>
      <c r="AU60" s="15"/>
      <c r="AV60" s="97">
        <v>0</v>
      </c>
      <c r="AW60" s="93">
        <f>BB60+BC60</f>
        <v>0</v>
      </c>
      <c r="AX60" s="564"/>
      <c r="AY60" s="564"/>
      <c r="AZ60" s="564"/>
      <c r="BA60" s="564"/>
      <c r="BB60" s="76">
        <f>AX60+AY60+AZ60+BA60</f>
        <v>0</v>
      </c>
      <c r="BC60" s="564"/>
      <c r="BD60" s="51" t="s">
        <v>759</v>
      </c>
      <c r="BE60" s="190"/>
      <c r="BF60" s="15"/>
      <c r="BG60" s="97">
        <v>0</v>
      </c>
      <c r="BH60" s="93">
        <f>BM60+BN60</f>
        <v>0</v>
      </c>
      <c r="BI60" s="564"/>
      <c r="BJ60" s="564"/>
      <c r="BK60" s="564"/>
      <c r="BL60" s="564"/>
      <c r="BM60" s="76">
        <f>BI60+BJ60+BK60+BL60</f>
        <v>0</v>
      </c>
      <c r="BN60" s="564"/>
      <c r="BO60" s="51" t="s">
        <v>759</v>
      </c>
      <c r="BP60" s="190"/>
      <c r="BQ60" s="15"/>
      <c r="BR60" s="97">
        <v>0</v>
      </c>
      <c r="BS60" s="93">
        <f>BX60+BY60</f>
        <v>0</v>
      </c>
      <c r="BT60" s="564"/>
      <c r="BU60" s="564"/>
      <c r="BV60" s="564"/>
      <c r="BW60" s="564"/>
      <c r="BX60" s="76">
        <f>BT60+BU60+BV60+BW60</f>
        <v>0</v>
      </c>
      <c r="BY60" s="564"/>
      <c r="BZ60" s="51" t="s">
        <v>759</v>
      </c>
      <c r="CA60" s="190"/>
      <c r="CB60" s="15"/>
      <c r="CC60" s="97">
        <v>0</v>
      </c>
      <c r="CD60" s="93">
        <f>CI60+CJ60</f>
        <v>0</v>
      </c>
      <c r="CE60" s="564"/>
      <c r="CF60" s="564"/>
      <c r="CG60" s="564"/>
      <c r="CH60" s="564"/>
      <c r="CI60" s="76">
        <f>CE60+CF60+CG60+CH60</f>
        <v>0</v>
      </c>
      <c r="CJ60" s="564"/>
      <c r="CK60" s="51" t="s">
        <v>759</v>
      </c>
      <c r="CL60" s="190"/>
      <c r="CM60" s="15"/>
      <c r="CN60" s="97">
        <v>0</v>
      </c>
      <c r="CO60" s="93">
        <f>CT60+CU60</f>
        <v>0</v>
      </c>
      <c r="CP60" s="564"/>
      <c r="CQ60" s="564"/>
      <c r="CR60" s="564"/>
      <c r="CS60" s="564"/>
      <c r="CT60" s="76">
        <f>CP60+CQ60+CR60+CS60</f>
        <v>0</v>
      </c>
      <c r="CU60" s="564"/>
      <c r="CV60" s="51" t="s">
        <v>759</v>
      </c>
      <c r="CW60" s="190"/>
      <c r="CY60" s="97">
        <v>0</v>
      </c>
      <c r="CZ60" s="93">
        <f>DE60+DF60</f>
        <v>0</v>
      </c>
      <c r="DA60" s="564"/>
      <c r="DB60" s="564"/>
      <c r="DC60" s="564"/>
      <c r="DD60" s="564"/>
      <c r="DE60" s="76">
        <f>DA60+DB60+DC60+DD60</f>
        <v>0</v>
      </c>
      <c r="DF60" s="564"/>
      <c r="DG60" s="51" t="s">
        <v>759</v>
      </c>
      <c r="DH60" s="190"/>
      <c r="DJ60" s="118">
        <v>300</v>
      </c>
      <c r="DK60" s="118">
        <v>300</v>
      </c>
      <c r="DL60" s="118">
        <v>300</v>
      </c>
      <c r="DM60" s="118"/>
      <c r="DN60" s="118"/>
      <c r="DO60" s="118"/>
      <c r="DP60" s="118"/>
      <c r="DQ60" s="118"/>
      <c r="DR60" s="118"/>
      <c r="DS60" s="118">
        <f t="shared" si="13"/>
        <v>900</v>
      </c>
      <c r="DU60" s="118">
        <f>DV60+DW60+DX60+DY60+EA60</f>
        <v>900</v>
      </c>
      <c r="DV60" s="118">
        <v>0</v>
      </c>
      <c r="DW60" s="118">
        <v>0</v>
      </c>
      <c r="DX60" s="118">
        <v>0</v>
      </c>
      <c r="DY60" s="118">
        <f>DS60</f>
        <v>900</v>
      </c>
      <c r="DZ60" s="118">
        <f>SUM(DV60:DY60)</f>
        <v>900</v>
      </c>
      <c r="EA60" s="118"/>
      <c r="EC60" s="1334"/>
      <c r="ED60" s="117" t="s">
        <v>193</v>
      </c>
      <c r="EE60" s="117" t="s">
        <v>194</v>
      </c>
      <c r="EF60" s="117" t="s">
        <v>195</v>
      </c>
      <c r="EG60" s="117" t="s">
        <v>196</v>
      </c>
      <c r="EH60" s="117" t="s">
        <v>82</v>
      </c>
      <c r="EI60" s="1334"/>
    </row>
    <row r="61" spans="1:139" ht="209.25" customHeight="1" x14ac:dyDescent="0.25">
      <c r="A61" s="50" t="s">
        <v>103</v>
      </c>
      <c r="B61" s="613" t="s">
        <v>100</v>
      </c>
      <c r="C61" s="91">
        <f>O61+Z61+AK61+AV61+BG61+BR61+CC61+CN61+CY61</f>
        <v>0</v>
      </c>
      <c r="D61" s="71">
        <f t="shared" si="113"/>
        <v>0</v>
      </c>
      <c r="E61" s="71">
        <f t="shared" si="113"/>
        <v>0</v>
      </c>
      <c r="F61" s="71">
        <f t="shared" si="113"/>
        <v>0</v>
      </c>
      <c r="G61" s="71">
        <f t="shared" si="113"/>
        <v>0</v>
      </c>
      <c r="H61" s="71">
        <f t="shared" si="113"/>
        <v>0</v>
      </c>
      <c r="I61" s="71">
        <f t="shared" si="113"/>
        <v>0</v>
      </c>
      <c r="J61" s="71">
        <f t="shared" si="113"/>
        <v>0</v>
      </c>
      <c r="K61" s="51" t="s">
        <v>760</v>
      </c>
      <c r="L61" s="206" t="s">
        <v>652</v>
      </c>
      <c r="M61" s="58">
        <f>X61++AI61+AT61+BE61+BP61++CA61+CL61+CW61+DH61</f>
        <v>0</v>
      </c>
      <c r="N61" s="7"/>
      <c r="O61" s="691">
        <v>0</v>
      </c>
      <c r="P61" s="643">
        <f>U61+V61</f>
        <v>0</v>
      </c>
      <c r="Q61" s="569"/>
      <c r="R61" s="569"/>
      <c r="S61" s="569"/>
      <c r="T61" s="569"/>
      <c r="U61" s="683">
        <f>Q61+R61+S61+T61</f>
        <v>0</v>
      </c>
      <c r="V61" s="569"/>
      <c r="W61" s="525" t="s">
        <v>760</v>
      </c>
      <c r="X61" s="697"/>
      <c r="Y61" s="7"/>
      <c r="Z61" s="97">
        <v>0</v>
      </c>
      <c r="AA61" s="93">
        <f>AF61+AG61</f>
        <v>0</v>
      </c>
      <c r="AB61" s="564"/>
      <c r="AC61" s="564"/>
      <c r="AD61" s="564"/>
      <c r="AE61" s="564"/>
      <c r="AF61" s="76">
        <f>AB61+AC61+AD61+AE61</f>
        <v>0</v>
      </c>
      <c r="AG61" s="564"/>
      <c r="AH61" s="51" t="s">
        <v>760</v>
      </c>
      <c r="AI61" s="568"/>
      <c r="AJ61" s="7"/>
      <c r="AK61" s="97">
        <v>0</v>
      </c>
      <c r="AL61" s="93">
        <f>AQ61+AR61</f>
        <v>0</v>
      </c>
      <c r="AM61" s="564"/>
      <c r="AN61" s="564"/>
      <c r="AO61" s="564"/>
      <c r="AP61" s="564"/>
      <c r="AQ61" s="76">
        <f>AM61+AN61+AO61+AP61</f>
        <v>0</v>
      </c>
      <c r="AR61" s="218"/>
      <c r="AS61" s="51" t="s">
        <v>760</v>
      </c>
      <c r="AT61" s="568"/>
      <c r="AU61" s="7"/>
      <c r="AV61" s="97">
        <v>0</v>
      </c>
      <c r="AW61" s="93">
        <f>BB61+BC61</f>
        <v>0</v>
      </c>
      <c r="AX61" s="564"/>
      <c r="AY61" s="564"/>
      <c r="AZ61" s="564"/>
      <c r="BA61" s="564"/>
      <c r="BB61" s="76">
        <f>AX61+AY61+AZ61+BA61</f>
        <v>0</v>
      </c>
      <c r="BC61" s="564"/>
      <c r="BD61" s="51" t="s">
        <v>760</v>
      </c>
      <c r="BE61" s="568"/>
      <c r="BF61" s="7"/>
      <c r="BG61" s="97">
        <v>0</v>
      </c>
      <c r="BH61" s="93">
        <f>BM61+BN61</f>
        <v>0</v>
      </c>
      <c r="BI61" s="564"/>
      <c r="BJ61" s="564"/>
      <c r="BK61" s="564"/>
      <c r="BL61" s="564"/>
      <c r="BM61" s="76">
        <f>BI61+BJ61+BK61+BL61</f>
        <v>0</v>
      </c>
      <c r="BN61" s="564"/>
      <c r="BO61" s="51" t="s">
        <v>760</v>
      </c>
      <c r="BP61" s="568"/>
      <c r="BQ61" s="7"/>
      <c r="BR61" s="97">
        <v>0</v>
      </c>
      <c r="BS61" s="93">
        <f>BX61+BY61</f>
        <v>0</v>
      </c>
      <c r="BT61" s="564"/>
      <c r="BU61" s="564"/>
      <c r="BV61" s="564"/>
      <c r="BW61" s="564"/>
      <c r="BX61" s="76">
        <f>BT61+BU61+BV61+BW61</f>
        <v>0</v>
      </c>
      <c r="BY61" s="564"/>
      <c r="BZ61" s="51" t="s">
        <v>760</v>
      </c>
      <c r="CA61" s="568"/>
      <c r="CB61" s="7"/>
      <c r="CC61" s="97">
        <v>0</v>
      </c>
      <c r="CD61" s="93">
        <f>CI61+CJ61</f>
        <v>0</v>
      </c>
      <c r="CE61" s="564"/>
      <c r="CF61" s="564"/>
      <c r="CG61" s="564"/>
      <c r="CH61" s="564"/>
      <c r="CI61" s="76">
        <f>CE61+CF61+CG61+CH61</f>
        <v>0</v>
      </c>
      <c r="CJ61" s="564"/>
      <c r="CK61" s="51" t="s">
        <v>760</v>
      </c>
      <c r="CL61" s="568"/>
      <c r="CM61" s="7"/>
      <c r="CN61" s="97">
        <v>0</v>
      </c>
      <c r="CO61" s="93">
        <f>CT61+CU61</f>
        <v>0</v>
      </c>
      <c r="CP61" s="564"/>
      <c r="CQ61" s="564"/>
      <c r="CR61" s="564"/>
      <c r="CS61" s="564"/>
      <c r="CT61" s="76">
        <f>CP61+CQ61+CR61+CS61</f>
        <v>0</v>
      </c>
      <c r="CU61" s="564"/>
      <c r="CV61" s="51" t="s">
        <v>760</v>
      </c>
      <c r="CW61" s="568"/>
      <c r="CY61" s="97">
        <v>0</v>
      </c>
      <c r="CZ61" s="93">
        <f>DE61+DF61</f>
        <v>0</v>
      </c>
      <c r="DA61" s="564"/>
      <c r="DB61" s="564"/>
      <c r="DC61" s="564"/>
      <c r="DD61" s="564"/>
      <c r="DE61" s="76">
        <f>DA61+DB61+DC61+DD61</f>
        <v>0</v>
      </c>
      <c r="DF61" s="564"/>
      <c r="DG61" s="51" t="s">
        <v>760</v>
      </c>
      <c r="DH61" s="56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>
        <f t="shared" si="13"/>
        <v>0</v>
      </c>
      <c r="EB61" s="127" t="s">
        <v>986</v>
      </c>
      <c r="EC61" s="111">
        <f>SUM(DU63:DU75)</f>
        <v>15000</v>
      </c>
      <c r="ED61" s="111">
        <f t="shared" ref="ED61:EI61" si="114">SUM(DV63:DV75)</f>
        <v>0</v>
      </c>
      <c r="EE61" s="111">
        <f t="shared" si="114"/>
        <v>3500</v>
      </c>
      <c r="EF61" s="111">
        <f t="shared" si="114"/>
        <v>0</v>
      </c>
      <c r="EG61" s="111">
        <f t="shared" si="114"/>
        <v>10750</v>
      </c>
      <c r="EH61" s="111">
        <f t="shared" si="114"/>
        <v>14250</v>
      </c>
      <c r="EI61" s="111">
        <f t="shared" si="114"/>
        <v>750</v>
      </c>
    </row>
    <row r="62" spans="1:139" ht="163.5" customHeight="1" x14ac:dyDescent="0.25">
      <c r="A62" s="50" t="s">
        <v>101</v>
      </c>
      <c r="B62" s="613" t="s">
        <v>100</v>
      </c>
      <c r="C62" s="91">
        <f>O62+Z62+AK62+AV62+BG62+BR62+CC62+CN62+CY62</f>
        <v>3000</v>
      </c>
      <c r="D62" s="71">
        <f t="shared" si="113"/>
        <v>0</v>
      </c>
      <c r="E62" s="71">
        <f t="shared" si="113"/>
        <v>0</v>
      </c>
      <c r="F62" s="71">
        <f t="shared" si="113"/>
        <v>0</v>
      </c>
      <c r="G62" s="71">
        <f t="shared" si="113"/>
        <v>0</v>
      </c>
      <c r="H62" s="71">
        <f t="shared" si="113"/>
        <v>0</v>
      </c>
      <c r="I62" s="71">
        <f t="shared" si="113"/>
        <v>0</v>
      </c>
      <c r="J62" s="71">
        <f t="shared" si="113"/>
        <v>0</v>
      </c>
      <c r="K62" s="51" t="s">
        <v>102</v>
      </c>
      <c r="L62" s="204">
        <v>3</v>
      </c>
      <c r="M62" s="58">
        <f>X62++AI62+AT62+BE62+BP62++CA62+CL62+CW62+DH62</f>
        <v>0</v>
      </c>
      <c r="N62" s="15"/>
      <c r="O62" s="689">
        <v>0</v>
      </c>
      <c r="P62" s="643">
        <f>U62+V62</f>
        <v>0</v>
      </c>
      <c r="Q62" s="644"/>
      <c r="R62" s="644"/>
      <c r="S62" s="644"/>
      <c r="T62" s="644"/>
      <c r="U62" s="683">
        <f>Q62+R62+S62+T62</f>
        <v>0</v>
      </c>
      <c r="V62" s="644"/>
      <c r="W62" s="534" t="s">
        <v>102</v>
      </c>
      <c r="X62" s="673"/>
      <c r="Y62" s="15"/>
      <c r="Z62" s="98">
        <v>0</v>
      </c>
      <c r="AA62" s="93">
        <f>AF62+AG62</f>
        <v>0</v>
      </c>
      <c r="AB62" s="563"/>
      <c r="AC62" s="563"/>
      <c r="AD62" s="563"/>
      <c r="AE62" s="563"/>
      <c r="AF62" s="76">
        <f>AB62+AC62+AD62+AE62</f>
        <v>0</v>
      </c>
      <c r="AG62" s="563"/>
      <c r="AH62" s="54" t="s">
        <v>102</v>
      </c>
      <c r="AI62" s="556"/>
      <c r="AJ62" s="15"/>
      <c r="AK62" s="98">
        <v>3000</v>
      </c>
      <c r="AL62" s="93">
        <f>AQ62+AR62</f>
        <v>0</v>
      </c>
      <c r="AM62" s="563"/>
      <c r="AN62" s="563"/>
      <c r="AO62" s="563"/>
      <c r="AP62" s="563"/>
      <c r="AQ62" s="76">
        <f>AM62+AN62+AO62+AP62</f>
        <v>0</v>
      </c>
      <c r="AR62" s="215"/>
      <c r="AS62" s="54" t="s">
        <v>102</v>
      </c>
      <c r="AT62" s="556"/>
      <c r="AU62" s="15"/>
      <c r="AV62" s="98">
        <v>0</v>
      </c>
      <c r="AW62" s="93">
        <f>BB62+BC62</f>
        <v>0</v>
      </c>
      <c r="AX62" s="563"/>
      <c r="AY62" s="563"/>
      <c r="AZ62" s="563"/>
      <c r="BA62" s="563"/>
      <c r="BB62" s="76">
        <f>AX62+AY62+AZ62+BA62</f>
        <v>0</v>
      </c>
      <c r="BC62" s="563"/>
      <c r="BD62" s="54" t="s">
        <v>102</v>
      </c>
      <c r="BE62" s="556"/>
      <c r="BF62" s="15"/>
      <c r="BG62" s="98">
        <v>0</v>
      </c>
      <c r="BH62" s="93">
        <f>BM62+BN62</f>
        <v>0</v>
      </c>
      <c r="BI62" s="563"/>
      <c r="BJ62" s="563"/>
      <c r="BK62" s="563"/>
      <c r="BL62" s="563"/>
      <c r="BM62" s="76">
        <f>BI62+BJ62+BK62+BL62</f>
        <v>0</v>
      </c>
      <c r="BN62" s="563"/>
      <c r="BO62" s="54" t="s">
        <v>102</v>
      </c>
      <c r="BP62" s="556"/>
      <c r="BQ62" s="15"/>
      <c r="BR62" s="98">
        <v>0</v>
      </c>
      <c r="BS62" s="93">
        <f>BX62+BY62</f>
        <v>0</v>
      </c>
      <c r="BT62" s="563"/>
      <c r="BU62" s="563"/>
      <c r="BV62" s="563"/>
      <c r="BW62" s="563"/>
      <c r="BX62" s="76">
        <f>BT62+BU62+BV62+BW62</f>
        <v>0</v>
      </c>
      <c r="BY62" s="563"/>
      <c r="BZ62" s="54" t="s">
        <v>102</v>
      </c>
      <c r="CA62" s="556"/>
      <c r="CB62" s="15"/>
      <c r="CC62" s="98">
        <v>0</v>
      </c>
      <c r="CD62" s="93">
        <f>CI62+CJ62</f>
        <v>0</v>
      </c>
      <c r="CE62" s="563"/>
      <c r="CF62" s="563"/>
      <c r="CG62" s="563"/>
      <c r="CH62" s="563"/>
      <c r="CI62" s="76">
        <f>CE62+CF62+CG62+CH62</f>
        <v>0</v>
      </c>
      <c r="CJ62" s="563"/>
      <c r="CK62" s="54" t="s">
        <v>102</v>
      </c>
      <c r="CL62" s="556"/>
      <c r="CM62" s="15"/>
      <c r="CN62" s="98">
        <v>0</v>
      </c>
      <c r="CO62" s="93">
        <f>CT62+CU62</f>
        <v>0</v>
      </c>
      <c r="CP62" s="563"/>
      <c r="CQ62" s="563"/>
      <c r="CR62" s="563"/>
      <c r="CS62" s="563"/>
      <c r="CT62" s="76">
        <f>CP62+CQ62+CR62+CS62</f>
        <v>0</v>
      </c>
      <c r="CU62" s="563"/>
      <c r="CV62" s="54" t="s">
        <v>102</v>
      </c>
      <c r="CW62" s="556"/>
      <c r="CY62" s="98">
        <v>0</v>
      </c>
      <c r="CZ62" s="93">
        <f>DE62+DF62</f>
        <v>0</v>
      </c>
      <c r="DA62" s="563"/>
      <c r="DB62" s="563"/>
      <c r="DC62" s="563"/>
      <c r="DD62" s="563"/>
      <c r="DE62" s="76">
        <f>DA62+DB62+DC62+DD62</f>
        <v>0</v>
      </c>
      <c r="DF62" s="563"/>
      <c r="DG62" s="54" t="s">
        <v>102</v>
      </c>
      <c r="DH62" s="556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>
        <f t="shared" si="13"/>
        <v>0</v>
      </c>
    </row>
    <row r="63" spans="1:139" ht="15" customHeight="1" x14ac:dyDescent="0.25">
      <c r="A63" s="1345" t="s">
        <v>939</v>
      </c>
      <c r="B63" s="1346"/>
      <c r="C63" s="1346"/>
      <c r="D63" s="1346"/>
      <c r="E63" s="1346"/>
      <c r="F63" s="1346"/>
      <c r="G63" s="1346"/>
      <c r="H63" s="1346"/>
      <c r="I63" s="1346"/>
      <c r="J63" s="1346"/>
      <c r="K63" s="1346"/>
      <c r="L63" s="1346"/>
      <c r="M63" s="1348"/>
      <c r="N63" s="88"/>
      <c r="O63" s="1329" t="s">
        <v>939</v>
      </c>
      <c r="P63" s="1330"/>
      <c r="Q63" s="1330"/>
      <c r="R63" s="1330"/>
      <c r="S63" s="1330"/>
      <c r="T63" s="1330"/>
      <c r="U63" s="1330"/>
      <c r="V63" s="1330"/>
      <c r="W63" s="1330"/>
      <c r="X63" s="1331"/>
      <c r="Y63" s="88"/>
      <c r="Z63" s="1364" t="s">
        <v>939</v>
      </c>
      <c r="AA63" s="1365"/>
      <c r="AB63" s="1365"/>
      <c r="AC63" s="1365"/>
      <c r="AD63" s="1365"/>
      <c r="AE63" s="1365"/>
      <c r="AF63" s="1365"/>
      <c r="AG63" s="1365"/>
      <c r="AH63" s="1365"/>
      <c r="AI63" s="1366"/>
      <c r="AJ63" s="88"/>
      <c r="AK63" s="1364" t="s">
        <v>939</v>
      </c>
      <c r="AL63" s="1365"/>
      <c r="AM63" s="1365"/>
      <c r="AN63" s="1365"/>
      <c r="AO63" s="1365"/>
      <c r="AP63" s="1365"/>
      <c r="AQ63" s="1365"/>
      <c r="AR63" s="1365"/>
      <c r="AS63" s="1365"/>
      <c r="AT63" s="1366"/>
      <c r="AU63" s="88"/>
      <c r="AV63" s="1364" t="s">
        <v>939</v>
      </c>
      <c r="AW63" s="1365"/>
      <c r="AX63" s="1365"/>
      <c r="AY63" s="1365"/>
      <c r="AZ63" s="1365"/>
      <c r="BA63" s="1365"/>
      <c r="BB63" s="1365"/>
      <c r="BC63" s="1365"/>
      <c r="BD63" s="1365"/>
      <c r="BE63" s="1366"/>
      <c r="BF63" s="88"/>
      <c r="BG63" s="1364" t="s">
        <v>939</v>
      </c>
      <c r="BH63" s="1365"/>
      <c r="BI63" s="1365"/>
      <c r="BJ63" s="1365"/>
      <c r="BK63" s="1365"/>
      <c r="BL63" s="1365"/>
      <c r="BM63" s="1365"/>
      <c r="BN63" s="1365"/>
      <c r="BO63" s="1365"/>
      <c r="BP63" s="1366"/>
      <c r="BQ63" s="88"/>
      <c r="BR63" s="1364" t="s">
        <v>939</v>
      </c>
      <c r="BS63" s="1365"/>
      <c r="BT63" s="1365"/>
      <c r="BU63" s="1365"/>
      <c r="BV63" s="1365"/>
      <c r="BW63" s="1365"/>
      <c r="BX63" s="1365"/>
      <c r="BY63" s="1365"/>
      <c r="BZ63" s="1365"/>
      <c r="CA63" s="1366"/>
      <c r="CB63" s="88"/>
      <c r="CC63" s="1364" t="s">
        <v>939</v>
      </c>
      <c r="CD63" s="1365"/>
      <c r="CE63" s="1365"/>
      <c r="CF63" s="1365"/>
      <c r="CG63" s="1365"/>
      <c r="CH63" s="1365"/>
      <c r="CI63" s="1365"/>
      <c r="CJ63" s="1365"/>
      <c r="CK63" s="1365"/>
      <c r="CL63" s="1366"/>
      <c r="CM63" s="88"/>
      <c r="CN63" s="1364" t="s">
        <v>939</v>
      </c>
      <c r="CO63" s="1365"/>
      <c r="CP63" s="1365"/>
      <c r="CQ63" s="1365"/>
      <c r="CR63" s="1365"/>
      <c r="CS63" s="1365"/>
      <c r="CT63" s="1365"/>
      <c r="CU63" s="1365"/>
      <c r="CV63" s="1365"/>
      <c r="CW63" s="1366"/>
      <c r="CY63" s="1364" t="s">
        <v>939</v>
      </c>
      <c r="CZ63" s="1365"/>
      <c r="DA63" s="1365"/>
      <c r="DB63" s="1365"/>
      <c r="DC63" s="1365"/>
      <c r="DD63" s="1365"/>
      <c r="DE63" s="1365"/>
      <c r="DF63" s="1365"/>
      <c r="DG63" s="1365"/>
      <c r="DH63" s="1366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>
        <f t="shared" si="13"/>
        <v>0</v>
      </c>
      <c r="DU63" s="118">
        <f>DV63+DW63+DX63+DY63+EA63</f>
        <v>0</v>
      </c>
      <c r="DV63" s="118">
        <v>0</v>
      </c>
      <c r="DW63" s="118">
        <v>0</v>
      </c>
      <c r="DX63" s="118">
        <v>0</v>
      </c>
      <c r="DY63" s="118">
        <f>DS63</f>
        <v>0</v>
      </c>
      <c r="DZ63" s="118">
        <f>SUM(DV63:DY63)</f>
        <v>0</v>
      </c>
      <c r="EA63" s="118"/>
    </row>
    <row r="64" spans="1:139" ht="123.75" customHeight="1" x14ac:dyDescent="0.25">
      <c r="A64" s="1174" t="s">
        <v>853</v>
      </c>
      <c r="B64" s="1179" t="s">
        <v>852</v>
      </c>
      <c r="C64" s="1275">
        <f>O64+Z64+AK64+AV64+BG64+BR64+CC64+CN64+CY64</f>
        <v>0</v>
      </c>
      <c r="D64" s="1114">
        <f t="shared" ref="D64:J64" si="115">P64+AA64+AL64+AW64+BH64+BS64+CD64+CO64+CZ64</f>
        <v>0</v>
      </c>
      <c r="E64" s="1114">
        <f t="shared" si="115"/>
        <v>0</v>
      </c>
      <c r="F64" s="1114">
        <f t="shared" si="115"/>
        <v>0</v>
      </c>
      <c r="G64" s="1114">
        <f t="shared" si="115"/>
        <v>0</v>
      </c>
      <c r="H64" s="1114">
        <f t="shared" si="115"/>
        <v>0</v>
      </c>
      <c r="I64" s="1114">
        <f t="shared" si="115"/>
        <v>0</v>
      </c>
      <c r="J64" s="1114">
        <f t="shared" si="115"/>
        <v>0</v>
      </c>
      <c r="K64" s="51" t="s">
        <v>1009</v>
      </c>
      <c r="L64" s="204">
        <v>2</v>
      </c>
      <c r="M64" s="58">
        <f>X64++AI64+AT64+BE64+BP64++CA64+CL64+CW64+DH64</f>
        <v>3</v>
      </c>
      <c r="N64" s="66"/>
      <c r="O64" s="1332">
        <v>0</v>
      </c>
      <c r="P64" s="1066">
        <f>U64+V64</f>
        <v>0</v>
      </c>
      <c r="Q64" s="1069"/>
      <c r="R64" s="1069"/>
      <c r="S64" s="1069"/>
      <c r="T64" s="1069">
        <v>0</v>
      </c>
      <c r="U64" s="1157">
        <f>Q64+R64+S64+T64</f>
        <v>0</v>
      </c>
      <c r="V64" s="1069"/>
      <c r="W64" s="525" t="s">
        <v>1009</v>
      </c>
      <c r="X64" s="672">
        <v>3</v>
      </c>
      <c r="Y64" s="66"/>
      <c r="Z64" s="1113">
        <v>0</v>
      </c>
      <c r="AA64" s="1280">
        <f>AF64+AG64</f>
        <v>0</v>
      </c>
      <c r="AB64" s="1024"/>
      <c r="AC64" s="1024"/>
      <c r="AD64" s="1024"/>
      <c r="AE64" s="1024"/>
      <c r="AF64" s="1114">
        <f>AB64+AC64+AD64+AE64</f>
        <v>0</v>
      </c>
      <c r="AG64" s="1024"/>
      <c r="AH64" s="51" t="s">
        <v>1009</v>
      </c>
      <c r="AI64" s="190"/>
      <c r="AJ64" s="66"/>
      <c r="AK64" s="1113">
        <v>0</v>
      </c>
      <c r="AL64" s="1280">
        <f>AQ64+AR64</f>
        <v>0</v>
      </c>
      <c r="AM64" s="1024"/>
      <c r="AN64" s="1024"/>
      <c r="AO64" s="1024"/>
      <c r="AP64" s="1024"/>
      <c r="AQ64" s="1114">
        <f>AM64+AN64+AO64+AP64</f>
        <v>0</v>
      </c>
      <c r="AR64" s="1024"/>
      <c r="AS64" s="51" t="s">
        <v>1009</v>
      </c>
      <c r="AT64" s="190"/>
      <c r="AU64" s="66"/>
      <c r="AV64" s="1113">
        <v>0</v>
      </c>
      <c r="AW64" s="1280">
        <f>BB64+BC64</f>
        <v>0</v>
      </c>
      <c r="AX64" s="1024"/>
      <c r="AY64" s="1024"/>
      <c r="AZ64" s="1024"/>
      <c r="BA64" s="1024"/>
      <c r="BB64" s="1114">
        <f>AX64+AY64+AZ64+BA64</f>
        <v>0</v>
      </c>
      <c r="BC64" s="1024"/>
      <c r="BD64" s="51" t="s">
        <v>1009</v>
      </c>
      <c r="BE64" s="190"/>
      <c r="BF64" s="66"/>
      <c r="BG64" s="1113">
        <v>0</v>
      </c>
      <c r="BH64" s="1280">
        <f>BM64+BN64</f>
        <v>0</v>
      </c>
      <c r="BI64" s="1024"/>
      <c r="BJ64" s="1024"/>
      <c r="BK64" s="1024"/>
      <c r="BL64" s="1024"/>
      <c r="BM64" s="1114">
        <f>BI64+BJ64+BK64+BL64</f>
        <v>0</v>
      </c>
      <c r="BN64" s="1024"/>
      <c r="BO64" s="51" t="s">
        <v>1009</v>
      </c>
      <c r="BP64" s="190"/>
      <c r="BQ64" s="66"/>
      <c r="BR64" s="1113">
        <v>0</v>
      </c>
      <c r="BS64" s="1280">
        <f>BX64+BY64</f>
        <v>0</v>
      </c>
      <c r="BT64" s="1024"/>
      <c r="BU64" s="1024"/>
      <c r="BV64" s="1024"/>
      <c r="BW64" s="1024"/>
      <c r="BX64" s="1114">
        <f>BT64+BU64+BV64+BW64</f>
        <v>0</v>
      </c>
      <c r="BY64" s="1024"/>
      <c r="BZ64" s="51" t="s">
        <v>1009</v>
      </c>
      <c r="CA64" s="190"/>
      <c r="CB64" s="66"/>
      <c r="CC64" s="1113">
        <v>0</v>
      </c>
      <c r="CD64" s="1280">
        <f>CI64+CJ64</f>
        <v>0</v>
      </c>
      <c r="CE64" s="1024"/>
      <c r="CF64" s="1024"/>
      <c r="CG64" s="1024"/>
      <c r="CH64" s="1024"/>
      <c r="CI64" s="1114">
        <f>CE64+CF64+CG64+CH64</f>
        <v>0</v>
      </c>
      <c r="CJ64" s="1024"/>
      <c r="CK64" s="51" t="s">
        <v>1009</v>
      </c>
      <c r="CL64" s="190"/>
      <c r="CM64" s="66"/>
      <c r="CN64" s="1113">
        <v>0</v>
      </c>
      <c r="CO64" s="1280">
        <f>CT64+CU64</f>
        <v>0</v>
      </c>
      <c r="CP64" s="1024"/>
      <c r="CQ64" s="1024"/>
      <c r="CR64" s="1024"/>
      <c r="CS64" s="1024"/>
      <c r="CT64" s="1114">
        <f>CP64+CQ64+CR64+CS64</f>
        <v>0</v>
      </c>
      <c r="CU64" s="1024"/>
      <c r="CV64" s="51" t="s">
        <v>1009</v>
      </c>
      <c r="CW64" s="190"/>
      <c r="CY64" s="1113">
        <v>0</v>
      </c>
      <c r="CZ64" s="1280">
        <f>DE64+DF64</f>
        <v>0</v>
      </c>
      <c r="DA64" s="1024"/>
      <c r="DB64" s="1024"/>
      <c r="DC64" s="1024"/>
      <c r="DD64" s="1024"/>
      <c r="DE64" s="1114">
        <f>DA64+DB64+DC64+DD64</f>
        <v>0</v>
      </c>
      <c r="DF64" s="1024"/>
      <c r="DG64" s="51" t="s">
        <v>1009</v>
      </c>
      <c r="DH64" s="190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>
        <f t="shared" si="13"/>
        <v>0</v>
      </c>
      <c r="DU64" s="118">
        <f>DV64+DW64+DX64+DY64+EA64</f>
        <v>0</v>
      </c>
      <c r="DV64" s="118">
        <v>0</v>
      </c>
      <c r="DW64" s="118">
        <v>0</v>
      </c>
      <c r="DX64" s="118">
        <v>0</v>
      </c>
      <c r="DY64" s="118">
        <f>DS64</f>
        <v>0</v>
      </c>
      <c r="DZ64" s="118">
        <f>SUM(DV64:DY64)</f>
        <v>0</v>
      </c>
      <c r="EA64" s="118"/>
    </row>
    <row r="65" spans="1:140" ht="128.25" customHeight="1" x14ac:dyDescent="0.25">
      <c r="A65" s="1174"/>
      <c r="B65" s="1179"/>
      <c r="C65" s="1276"/>
      <c r="D65" s="1176"/>
      <c r="E65" s="1175"/>
      <c r="F65" s="1175"/>
      <c r="G65" s="1175"/>
      <c r="H65" s="1175"/>
      <c r="I65" s="1175"/>
      <c r="J65" s="1175"/>
      <c r="K65" s="51" t="s">
        <v>940</v>
      </c>
      <c r="L65" s="204">
        <v>12</v>
      </c>
      <c r="M65" s="58">
        <f>X65++AI65+AT65+BE65+BP65++CA65+CL65+CW65+DH65</f>
        <v>0</v>
      </c>
      <c r="N65" s="66"/>
      <c r="O65" s="1332"/>
      <c r="P65" s="1027"/>
      <c r="Q65" s="1071"/>
      <c r="R65" s="1071"/>
      <c r="S65" s="1071"/>
      <c r="T65" s="1071"/>
      <c r="U65" s="1159"/>
      <c r="V65" s="1071"/>
      <c r="W65" s="525" t="s">
        <v>940</v>
      </c>
      <c r="X65" s="672"/>
      <c r="Y65" s="66"/>
      <c r="Z65" s="1113"/>
      <c r="AA65" s="1281"/>
      <c r="AB65" s="1029"/>
      <c r="AC65" s="1029"/>
      <c r="AD65" s="1029"/>
      <c r="AE65" s="1029"/>
      <c r="AF65" s="1115"/>
      <c r="AG65" s="1029"/>
      <c r="AH65" s="51" t="s">
        <v>940</v>
      </c>
      <c r="AI65" s="190"/>
      <c r="AJ65" s="66"/>
      <c r="AK65" s="1113"/>
      <c r="AL65" s="1281"/>
      <c r="AM65" s="1029"/>
      <c r="AN65" s="1029"/>
      <c r="AO65" s="1029"/>
      <c r="AP65" s="1029"/>
      <c r="AQ65" s="1115"/>
      <c r="AR65" s="1029"/>
      <c r="AS65" s="51" t="s">
        <v>940</v>
      </c>
      <c r="AT65" s="190"/>
      <c r="AU65" s="66"/>
      <c r="AV65" s="1113"/>
      <c r="AW65" s="1281"/>
      <c r="AX65" s="1029"/>
      <c r="AY65" s="1029"/>
      <c r="AZ65" s="1029"/>
      <c r="BA65" s="1029"/>
      <c r="BB65" s="1115"/>
      <c r="BC65" s="1029"/>
      <c r="BD65" s="51" t="s">
        <v>940</v>
      </c>
      <c r="BE65" s="190"/>
      <c r="BF65" s="66"/>
      <c r="BG65" s="1113"/>
      <c r="BH65" s="1281"/>
      <c r="BI65" s="1029"/>
      <c r="BJ65" s="1029"/>
      <c r="BK65" s="1029"/>
      <c r="BL65" s="1029"/>
      <c r="BM65" s="1115"/>
      <c r="BN65" s="1029"/>
      <c r="BO65" s="51" t="s">
        <v>940</v>
      </c>
      <c r="BP65" s="190"/>
      <c r="BQ65" s="66"/>
      <c r="BR65" s="1113"/>
      <c r="BS65" s="1281"/>
      <c r="BT65" s="1029"/>
      <c r="BU65" s="1029"/>
      <c r="BV65" s="1029"/>
      <c r="BW65" s="1029"/>
      <c r="BX65" s="1115"/>
      <c r="BY65" s="1029"/>
      <c r="BZ65" s="51" t="s">
        <v>940</v>
      </c>
      <c r="CA65" s="190"/>
      <c r="CB65" s="66"/>
      <c r="CC65" s="1113"/>
      <c r="CD65" s="1281"/>
      <c r="CE65" s="1029"/>
      <c r="CF65" s="1029"/>
      <c r="CG65" s="1029"/>
      <c r="CH65" s="1029"/>
      <c r="CI65" s="1115"/>
      <c r="CJ65" s="1029"/>
      <c r="CK65" s="51" t="s">
        <v>940</v>
      </c>
      <c r="CL65" s="190"/>
      <c r="CM65" s="66"/>
      <c r="CN65" s="1113"/>
      <c r="CO65" s="1281"/>
      <c r="CP65" s="1029"/>
      <c r="CQ65" s="1029"/>
      <c r="CR65" s="1029"/>
      <c r="CS65" s="1029"/>
      <c r="CT65" s="1115"/>
      <c r="CU65" s="1029"/>
      <c r="CV65" s="51" t="s">
        <v>940</v>
      </c>
      <c r="CW65" s="190"/>
      <c r="CY65" s="1113"/>
      <c r="CZ65" s="1281"/>
      <c r="DA65" s="1029"/>
      <c r="DB65" s="1029"/>
      <c r="DC65" s="1029"/>
      <c r="DD65" s="1029"/>
      <c r="DE65" s="1115"/>
      <c r="DF65" s="1029"/>
      <c r="DG65" s="51" t="s">
        <v>940</v>
      </c>
      <c r="DH65" s="190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>
        <f t="shared" si="13"/>
        <v>0</v>
      </c>
    </row>
    <row r="66" spans="1:140" ht="212.25" customHeight="1" thickBot="1" x14ac:dyDescent="0.3">
      <c r="A66" s="50" t="s">
        <v>94</v>
      </c>
      <c r="B66" s="613" t="s">
        <v>640</v>
      </c>
      <c r="C66" s="91">
        <f>O66+Z66+AK66+AV66+BG66+BR66+CC66+CN66+CY66</f>
        <v>900</v>
      </c>
      <c r="D66" s="71">
        <f t="shared" ref="D66:J66" si="116">P66+AA66+AL66+AW66+BH66+BS66+CD66+CO66+CZ66</f>
        <v>0</v>
      </c>
      <c r="E66" s="71">
        <f t="shared" si="116"/>
        <v>0</v>
      </c>
      <c r="F66" s="71">
        <f t="shared" si="116"/>
        <v>0</v>
      </c>
      <c r="G66" s="71">
        <f t="shared" si="116"/>
        <v>0</v>
      </c>
      <c r="H66" s="71">
        <f t="shared" si="116"/>
        <v>0</v>
      </c>
      <c r="I66" s="71">
        <f t="shared" si="116"/>
        <v>0</v>
      </c>
      <c r="J66" s="71">
        <f t="shared" si="116"/>
        <v>0</v>
      </c>
      <c r="K66" s="51" t="s">
        <v>104</v>
      </c>
      <c r="L66" s="204" t="s">
        <v>652</v>
      </c>
      <c r="M66" s="58">
        <f>X66++AI66+AT66+BE66+BP66++CA66+CL66+CW66+DH66</f>
        <v>0</v>
      </c>
      <c r="N66" s="66"/>
      <c r="O66" s="691">
        <v>300</v>
      </c>
      <c r="P66" s="643">
        <f>U66+V66</f>
        <v>0</v>
      </c>
      <c r="Q66" s="569"/>
      <c r="R66" s="569"/>
      <c r="S66" s="569"/>
      <c r="T66" s="569"/>
      <c r="U66" s="683">
        <f>Q66+R66+S66+T66</f>
        <v>0</v>
      </c>
      <c r="V66" s="569"/>
      <c r="W66" s="525" t="s">
        <v>104</v>
      </c>
      <c r="X66" s="672"/>
      <c r="Y66" s="66"/>
      <c r="Z66" s="97">
        <v>300</v>
      </c>
      <c r="AA66" s="93">
        <f>AF66+AG66</f>
        <v>0</v>
      </c>
      <c r="AB66" s="564"/>
      <c r="AC66" s="564"/>
      <c r="AD66" s="564"/>
      <c r="AE66" s="564"/>
      <c r="AF66" s="76">
        <f>AB66+AC66+AD66+AE66</f>
        <v>0</v>
      </c>
      <c r="AG66" s="564"/>
      <c r="AH66" s="51" t="s">
        <v>104</v>
      </c>
      <c r="AI66" s="190"/>
      <c r="AJ66" s="66"/>
      <c r="AK66" s="98">
        <v>300</v>
      </c>
      <c r="AL66" s="93">
        <f>AQ66+AR66</f>
        <v>0</v>
      </c>
      <c r="AM66" s="563"/>
      <c r="AN66" s="563"/>
      <c r="AO66" s="563"/>
      <c r="AP66" s="563"/>
      <c r="AQ66" s="76">
        <f>AM66+AN66+AO66+AP66</f>
        <v>0</v>
      </c>
      <c r="AR66" s="563"/>
      <c r="AS66" s="54" t="s">
        <v>104</v>
      </c>
      <c r="AT66" s="556"/>
      <c r="AU66" s="66"/>
      <c r="AV66" s="98">
        <v>0</v>
      </c>
      <c r="AW66" s="93">
        <f>BB66+BC66</f>
        <v>0</v>
      </c>
      <c r="AX66" s="563"/>
      <c r="AY66" s="563"/>
      <c r="AZ66" s="563"/>
      <c r="BA66" s="563"/>
      <c r="BB66" s="76">
        <f>AX66+AY66+AZ66+BA66</f>
        <v>0</v>
      </c>
      <c r="BC66" s="563"/>
      <c r="BD66" s="54" t="s">
        <v>104</v>
      </c>
      <c r="BE66" s="556"/>
      <c r="BF66" s="66"/>
      <c r="BG66" s="98">
        <v>0</v>
      </c>
      <c r="BH66" s="93">
        <f>BM66+BN66</f>
        <v>0</v>
      </c>
      <c r="BI66" s="563"/>
      <c r="BJ66" s="563"/>
      <c r="BK66" s="563"/>
      <c r="BL66" s="563"/>
      <c r="BM66" s="76">
        <f>BI66+BJ66+BK66+BL66</f>
        <v>0</v>
      </c>
      <c r="BN66" s="563"/>
      <c r="BO66" s="54" t="s">
        <v>104</v>
      </c>
      <c r="BP66" s="556"/>
      <c r="BQ66" s="66"/>
      <c r="BR66" s="97">
        <v>0</v>
      </c>
      <c r="BS66" s="93">
        <f>BX66+BY66</f>
        <v>0</v>
      </c>
      <c r="BT66" s="564"/>
      <c r="BU66" s="564"/>
      <c r="BV66" s="564"/>
      <c r="BW66" s="564"/>
      <c r="BX66" s="76">
        <f>BT66+BU66+BV66+BW66</f>
        <v>0</v>
      </c>
      <c r="BY66" s="564"/>
      <c r="BZ66" s="51" t="s">
        <v>104</v>
      </c>
      <c r="CA66" s="190"/>
      <c r="CB66" s="66"/>
      <c r="CC66" s="97">
        <v>0</v>
      </c>
      <c r="CD66" s="93">
        <f>CI66+CJ66</f>
        <v>0</v>
      </c>
      <c r="CE66" s="564"/>
      <c r="CF66" s="564"/>
      <c r="CG66" s="564"/>
      <c r="CH66" s="564"/>
      <c r="CI66" s="76">
        <f>CE66+CF66+CG66+CH66</f>
        <v>0</v>
      </c>
      <c r="CJ66" s="564"/>
      <c r="CK66" s="51" t="s">
        <v>104</v>
      </c>
      <c r="CL66" s="190"/>
      <c r="CM66" s="66"/>
      <c r="CN66" s="97">
        <v>0</v>
      </c>
      <c r="CO66" s="93">
        <f>CT66+CU66</f>
        <v>0</v>
      </c>
      <c r="CP66" s="564"/>
      <c r="CQ66" s="564"/>
      <c r="CR66" s="564"/>
      <c r="CS66" s="564"/>
      <c r="CT66" s="76">
        <f>CP66+CQ66+CR66+CS66</f>
        <v>0</v>
      </c>
      <c r="CU66" s="564"/>
      <c r="CV66" s="51" t="s">
        <v>104</v>
      </c>
      <c r="CW66" s="190"/>
      <c r="CY66" s="97">
        <v>0</v>
      </c>
      <c r="CZ66" s="93">
        <f>DE66+DF66</f>
        <v>0</v>
      </c>
      <c r="DA66" s="564"/>
      <c r="DB66" s="564"/>
      <c r="DC66" s="564"/>
      <c r="DD66" s="564"/>
      <c r="DE66" s="76">
        <f>DA66+DB66+DC66+DD66</f>
        <v>0</v>
      </c>
      <c r="DF66" s="564"/>
      <c r="DG66" s="51" t="s">
        <v>104</v>
      </c>
      <c r="DH66" s="190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>
        <f t="shared" si="13"/>
        <v>0</v>
      </c>
      <c r="DU66" s="118">
        <f>DV66+DW66+DX66+DY66+EA66</f>
        <v>0</v>
      </c>
      <c r="DV66" s="118">
        <v>0</v>
      </c>
      <c r="DW66" s="118">
        <v>0</v>
      </c>
      <c r="DX66" s="118">
        <v>0</v>
      </c>
      <c r="DY66" s="118">
        <f>DS66</f>
        <v>0</v>
      </c>
      <c r="DZ66" s="118">
        <f>SUM(DV66:DY66)</f>
        <v>0</v>
      </c>
      <c r="EA66" s="118"/>
    </row>
    <row r="67" spans="1:140" ht="27.75" customHeight="1" thickBot="1" x14ac:dyDescent="0.3">
      <c r="A67" s="1350" t="s">
        <v>941</v>
      </c>
      <c r="B67" s="1351"/>
      <c r="C67" s="1352"/>
      <c r="D67" s="1352"/>
      <c r="E67" s="1352"/>
      <c r="F67" s="1352"/>
      <c r="G67" s="1352"/>
      <c r="H67" s="1352"/>
      <c r="I67" s="1352"/>
      <c r="J67" s="1352"/>
      <c r="K67" s="1351"/>
      <c r="L67" s="1351"/>
      <c r="M67" s="1353"/>
      <c r="N67" s="88"/>
      <c r="O67" s="1341" t="s">
        <v>941</v>
      </c>
      <c r="P67" s="1342"/>
      <c r="Q67" s="1342"/>
      <c r="R67" s="1342"/>
      <c r="S67" s="1342"/>
      <c r="T67" s="1342"/>
      <c r="U67" s="1342"/>
      <c r="V67" s="1342"/>
      <c r="W67" s="1342"/>
      <c r="X67" s="1343"/>
      <c r="Y67" s="88"/>
      <c r="Z67" s="1382" t="s">
        <v>941</v>
      </c>
      <c r="AA67" s="1383"/>
      <c r="AB67" s="1383"/>
      <c r="AC67" s="1383"/>
      <c r="AD67" s="1383"/>
      <c r="AE67" s="1383"/>
      <c r="AF67" s="1383"/>
      <c r="AG67" s="1383"/>
      <c r="AH67" s="1383"/>
      <c r="AI67" s="1384"/>
      <c r="AJ67" s="88"/>
      <c r="AK67" s="1367" t="s">
        <v>941</v>
      </c>
      <c r="AL67" s="1368"/>
      <c r="AM67" s="1368"/>
      <c r="AN67" s="1368"/>
      <c r="AO67" s="1368"/>
      <c r="AP67" s="1368"/>
      <c r="AQ67" s="1368"/>
      <c r="AR67" s="1368"/>
      <c r="AS67" s="1368"/>
      <c r="AT67" s="1369"/>
      <c r="AU67" s="88"/>
      <c r="AV67" s="1367" t="s">
        <v>941</v>
      </c>
      <c r="AW67" s="1368"/>
      <c r="AX67" s="1368"/>
      <c r="AY67" s="1368"/>
      <c r="AZ67" s="1368"/>
      <c r="BA67" s="1368"/>
      <c r="BB67" s="1368"/>
      <c r="BC67" s="1368"/>
      <c r="BD67" s="1368"/>
      <c r="BE67" s="1369"/>
      <c r="BF67" s="88"/>
      <c r="BG67" s="1367" t="s">
        <v>941</v>
      </c>
      <c r="BH67" s="1368"/>
      <c r="BI67" s="1368"/>
      <c r="BJ67" s="1368"/>
      <c r="BK67" s="1368"/>
      <c r="BL67" s="1368"/>
      <c r="BM67" s="1368"/>
      <c r="BN67" s="1368"/>
      <c r="BO67" s="1368"/>
      <c r="BP67" s="1369"/>
      <c r="BQ67" s="88"/>
      <c r="BR67" s="1367" t="s">
        <v>941</v>
      </c>
      <c r="BS67" s="1368"/>
      <c r="BT67" s="1368"/>
      <c r="BU67" s="1368"/>
      <c r="BV67" s="1368"/>
      <c r="BW67" s="1368"/>
      <c r="BX67" s="1368"/>
      <c r="BY67" s="1368"/>
      <c r="BZ67" s="1368"/>
      <c r="CA67" s="1369"/>
      <c r="CB67" s="88"/>
      <c r="CC67" s="1367" t="s">
        <v>941</v>
      </c>
      <c r="CD67" s="1368"/>
      <c r="CE67" s="1368"/>
      <c r="CF67" s="1368"/>
      <c r="CG67" s="1368"/>
      <c r="CH67" s="1368"/>
      <c r="CI67" s="1368"/>
      <c r="CJ67" s="1368"/>
      <c r="CK67" s="1368"/>
      <c r="CL67" s="1369"/>
      <c r="CM67" s="88"/>
      <c r="CN67" s="1367" t="s">
        <v>941</v>
      </c>
      <c r="CO67" s="1368"/>
      <c r="CP67" s="1368"/>
      <c r="CQ67" s="1368"/>
      <c r="CR67" s="1368"/>
      <c r="CS67" s="1368"/>
      <c r="CT67" s="1368"/>
      <c r="CU67" s="1368"/>
      <c r="CV67" s="1368"/>
      <c r="CW67" s="1369"/>
      <c r="CY67" s="1367" t="s">
        <v>941</v>
      </c>
      <c r="CZ67" s="1368"/>
      <c r="DA67" s="1368"/>
      <c r="DB67" s="1368"/>
      <c r="DC67" s="1368"/>
      <c r="DD67" s="1368"/>
      <c r="DE67" s="1368"/>
      <c r="DF67" s="1368"/>
      <c r="DG67" s="1368"/>
      <c r="DH67" s="1369"/>
      <c r="DJ67" s="118"/>
      <c r="DK67" s="118">
        <v>1000</v>
      </c>
      <c r="DL67" s="118">
        <v>0</v>
      </c>
      <c r="DM67" s="118"/>
      <c r="DN67" s="118"/>
      <c r="DO67" s="118"/>
      <c r="DP67" s="118"/>
      <c r="DQ67" s="118"/>
      <c r="DR67" s="118"/>
      <c r="DS67" s="118">
        <f t="shared" si="13"/>
        <v>1000</v>
      </c>
      <c r="DU67" s="118">
        <f>DV67+DW67+DX67+DY67+EA67</f>
        <v>1000</v>
      </c>
      <c r="DV67" s="118">
        <v>0</v>
      </c>
      <c r="DW67" s="118">
        <f>DS67*0.7</f>
        <v>700</v>
      </c>
      <c r="DX67" s="118"/>
      <c r="DY67" s="118">
        <f>DS67*0.15</f>
        <v>150</v>
      </c>
      <c r="DZ67" s="118">
        <f>SUM(DV67:DY67)</f>
        <v>850</v>
      </c>
      <c r="EA67" s="118">
        <f>DS67*0.15</f>
        <v>150</v>
      </c>
    </row>
    <row r="68" spans="1:140" ht="33.75" customHeight="1" thickBot="1" x14ac:dyDescent="0.3">
      <c r="A68" s="23" t="s">
        <v>769</v>
      </c>
      <c r="B68" s="140"/>
      <c r="C68" s="146">
        <f t="shared" ref="C68:J68" si="117">SUM(C70:C82)</f>
        <v>15000</v>
      </c>
      <c r="D68" s="154">
        <f t="shared" si="117"/>
        <v>3000</v>
      </c>
      <c r="E68" s="142">
        <f t="shared" si="117"/>
        <v>0</v>
      </c>
      <c r="F68" s="142">
        <f t="shared" si="117"/>
        <v>3000</v>
      </c>
      <c r="G68" s="142">
        <f t="shared" si="117"/>
        <v>0</v>
      </c>
      <c r="H68" s="142">
        <f t="shared" si="117"/>
        <v>0</v>
      </c>
      <c r="I68" s="142">
        <f t="shared" si="117"/>
        <v>3000</v>
      </c>
      <c r="J68" s="142">
        <f t="shared" si="117"/>
        <v>0</v>
      </c>
      <c r="K68" s="24"/>
      <c r="L68" s="25"/>
      <c r="M68" s="26"/>
      <c r="N68" s="88"/>
      <c r="O68" s="696">
        <f t="shared" ref="O68:V68" si="118">SUM(O70:O82)</f>
        <v>1200</v>
      </c>
      <c r="P68" s="321">
        <f t="shared" si="118"/>
        <v>3000</v>
      </c>
      <c r="Q68" s="321">
        <f t="shared" si="118"/>
        <v>0</v>
      </c>
      <c r="R68" s="321">
        <f t="shared" si="118"/>
        <v>3000</v>
      </c>
      <c r="S68" s="321">
        <f t="shared" si="118"/>
        <v>0</v>
      </c>
      <c r="T68" s="321">
        <f t="shared" si="118"/>
        <v>0</v>
      </c>
      <c r="U68" s="315">
        <f t="shared" si="118"/>
        <v>3000</v>
      </c>
      <c r="V68" s="321">
        <f t="shared" si="118"/>
        <v>0</v>
      </c>
      <c r="W68" s="316"/>
      <c r="X68" s="318"/>
      <c r="Y68" s="88"/>
      <c r="Z68" s="157">
        <f t="shared" ref="Z68:AG68" si="119">SUM(Z70:Z82)</f>
        <v>12400</v>
      </c>
      <c r="AA68" s="142">
        <f t="shared" si="119"/>
        <v>0</v>
      </c>
      <c r="AB68" s="142">
        <f t="shared" si="119"/>
        <v>0</v>
      </c>
      <c r="AC68" s="142">
        <f t="shared" si="119"/>
        <v>0</v>
      </c>
      <c r="AD68" s="142">
        <f t="shared" si="119"/>
        <v>0</v>
      </c>
      <c r="AE68" s="142">
        <f t="shared" si="119"/>
        <v>0</v>
      </c>
      <c r="AF68" s="17">
        <f t="shared" si="119"/>
        <v>0</v>
      </c>
      <c r="AG68" s="142">
        <f t="shared" si="119"/>
        <v>0</v>
      </c>
      <c r="AH68" s="24"/>
      <c r="AI68" s="26"/>
      <c r="AJ68" s="88"/>
      <c r="AK68" s="157">
        <f t="shared" ref="AK68:AR68" si="120">SUM(AK70:AK82)</f>
        <v>1400</v>
      </c>
      <c r="AL68" s="142">
        <f t="shared" si="120"/>
        <v>0</v>
      </c>
      <c r="AM68" s="142">
        <f t="shared" si="120"/>
        <v>0</v>
      </c>
      <c r="AN68" s="142">
        <f t="shared" si="120"/>
        <v>0</v>
      </c>
      <c r="AO68" s="142">
        <f t="shared" si="120"/>
        <v>0</v>
      </c>
      <c r="AP68" s="142">
        <f t="shared" si="120"/>
        <v>0</v>
      </c>
      <c r="AQ68" s="17">
        <f t="shared" si="120"/>
        <v>0</v>
      </c>
      <c r="AR68" s="142">
        <f t="shared" si="120"/>
        <v>0</v>
      </c>
      <c r="AS68" s="24"/>
      <c r="AT68" s="26"/>
      <c r="AU68" s="88"/>
      <c r="AV68" s="157">
        <f t="shared" ref="AV68:BC68" si="121">SUM(AV70:AV82)</f>
        <v>0</v>
      </c>
      <c r="AW68" s="142">
        <f t="shared" si="121"/>
        <v>0</v>
      </c>
      <c r="AX68" s="142">
        <f t="shared" si="121"/>
        <v>0</v>
      </c>
      <c r="AY68" s="142">
        <f t="shared" si="121"/>
        <v>0</v>
      </c>
      <c r="AZ68" s="142">
        <f t="shared" si="121"/>
        <v>0</v>
      </c>
      <c r="BA68" s="142">
        <f t="shared" si="121"/>
        <v>0</v>
      </c>
      <c r="BB68" s="17">
        <f t="shared" si="121"/>
        <v>0</v>
      </c>
      <c r="BC68" s="142">
        <f t="shared" si="121"/>
        <v>0</v>
      </c>
      <c r="BD68" s="24"/>
      <c r="BE68" s="26"/>
      <c r="BF68" s="88"/>
      <c r="BG68" s="157">
        <f t="shared" ref="BG68:BN68" si="122">SUM(BG70:BG82)</f>
        <v>0</v>
      </c>
      <c r="BH68" s="142">
        <f t="shared" si="122"/>
        <v>0</v>
      </c>
      <c r="BI68" s="142">
        <f t="shared" si="122"/>
        <v>0</v>
      </c>
      <c r="BJ68" s="142">
        <f t="shared" si="122"/>
        <v>0</v>
      </c>
      <c r="BK68" s="142">
        <f t="shared" si="122"/>
        <v>0</v>
      </c>
      <c r="BL68" s="142">
        <f t="shared" si="122"/>
        <v>0</v>
      </c>
      <c r="BM68" s="17">
        <f t="shared" si="122"/>
        <v>0</v>
      </c>
      <c r="BN68" s="142">
        <f t="shared" si="122"/>
        <v>0</v>
      </c>
      <c r="BO68" s="24"/>
      <c r="BP68" s="26"/>
      <c r="BQ68" s="88"/>
      <c r="BR68" s="157">
        <f t="shared" ref="BR68:BY68" si="123">SUM(BR70:BR82)</f>
        <v>0</v>
      </c>
      <c r="BS68" s="142">
        <f t="shared" si="123"/>
        <v>0</v>
      </c>
      <c r="BT68" s="142">
        <f t="shared" si="123"/>
        <v>0</v>
      </c>
      <c r="BU68" s="142">
        <f t="shared" si="123"/>
        <v>0</v>
      </c>
      <c r="BV68" s="142">
        <f t="shared" si="123"/>
        <v>0</v>
      </c>
      <c r="BW68" s="142">
        <f t="shared" si="123"/>
        <v>0</v>
      </c>
      <c r="BX68" s="17">
        <f t="shared" si="123"/>
        <v>0</v>
      </c>
      <c r="BY68" s="142">
        <f t="shared" si="123"/>
        <v>0</v>
      </c>
      <c r="BZ68" s="24"/>
      <c r="CA68" s="26"/>
      <c r="CB68" s="88"/>
      <c r="CC68" s="157">
        <f t="shared" ref="CC68:CJ68" si="124">SUM(CC70:CC82)</f>
        <v>0</v>
      </c>
      <c r="CD68" s="142">
        <f t="shared" si="124"/>
        <v>0</v>
      </c>
      <c r="CE68" s="142">
        <f t="shared" si="124"/>
        <v>0</v>
      </c>
      <c r="CF68" s="142">
        <f t="shared" si="124"/>
        <v>0</v>
      </c>
      <c r="CG68" s="142">
        <f t="shared" si="124"/>
        <v>0</v>
      </c>
      <c r="CH68" s="142">
        <f t="shared" si="124"/>
        <v>0</v>
      </c>
      <c r="CI68" s="17">
        <f t="shared" si="124"/>
        <v>0</v>
      </c>
      <c r="CJ68" s="142">
        <f t="shared" si="124"/>
        <v>0</v>
      </c>
      <c r="CK68" s="24"/>
      <c r="CL68" s="26"/>
      <c r="CM68" s="88"/>
      <c r="CN68" s="157">
        <f t="shared" ref="CN68:CU68" si="125">SUM(CN70:CN82)</f>
        <v>0</v>
      </c>
      <c r="CO68" s="142">
        <f t="shared" si="125"/>
        <v>0</v>
      </c>
      <c r="CP68" s="142">
        <f t="shared" si="125"/>
        <v>0</v>
      </c>
      <c r="CQ68" s="142">
        <f t="shared" si="125"/>
        <v>0</v>
      </c>
      <c r="CR68" s="142">
        <f t="shared" si="125"/>
        <v>0</v>
      </c>
      <c r="CS68" s="142">
        <f t="shared" si="125"/>
        <v>0</v>
      </c>
      <c r="CT68" s="17">
        <f t="shared" si="125"/>
        <v>0</v>
      </c>
      <c r="CU68" s="142">
        <f t="shared" si="125"/>
        <v>0</v>
      </c>
      <c r="CV68" s="24"/>
      <c r="CW68" s="26"/>
      <c r="CY68" s="157">
        <f t="shared" ref="CY68:DF68" si="126">SUM(CY70:CY82)</f>
        <v>0</v>
      </c>
      <c r="CZ68" s="142">
        <f t="shared" si="126"/>
        <v>0</v>
      </c>
      <c r="DA68" s="142">
        <f t="shared" si="126"/>
        <v>0</v>
      </c>
      <c r="DB68" s="142">
        <f t="shared" si="126"/>
        <v>0</v>
      </c>
      <c r="DC68" s="142">
        <f t="shared" si="126"/>
        <v>0</v>
      </c>
      <c r="DD68" s="142">
        <f t="shared" si="126"/>
        <v>0</v>
      </c>
      <c r="DE68" s="17">
        <f t="shared" si="126"/>
        <v>0</v>
      </c>
      <c r="DF68" s="142">
        <f t="shared" si="126"/>
        <v>0</v>
      </c>
      <c r="DG68" s="24"/>
      <c r="DH68" s="26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>
        <f t="shared" si="13"/>
        <v>0</v>
      </c>
    </row>
    <row r="69" spans="1:140" ht="15" customHeight="1" x14ac:dyDescent="0.25">
      <c r="A69" s="1345" t="s">
        <v>942</v>
      </c>
      <c r="B69" s="1346"/>
      <c r="C69" s="1347"/>
      <c r="D69" s="1347"/>
      <c r="E69" s="1347"/>
      <c r="F69" s="1347"/>
      <c r="G69" s="1347"/>
      <c r="H69" s="1347"/>
      <c r="I69" s="1347"/>
      <c r="J69" s="1347"/>
      <c r="K69" s="1346"/>
      <c r="L69" s="1346"/>
      <c r="M69" s="1348"/>
      <c r="N69" s="88"/>
      <c r="O69" s="1338" t="s">
        <v>942</v>
      </c>
      <c r="P69" s="1339"/>
      <c r="Q69" s="1339"/>
      <c r="R69" s="1339"/>
      <c r="S69" s="1339"/>
      <c r="T69" s="1339"/>
      <c r="U69" s="1339"/>
      <c r="V69" s="1339"/>
      <c r="W69" s="1339"/>
      <c r="X69" s="1340"/>
      <c r="Y69" s="88"/>
      <c r="Z69" s="1385" t="s">
        <v>942</v>
      </c>
      <c r="AA69" s="1386"/>
      <c r="AB69" s="1386"/>
      <c r="AC69" s="1386"/>
      <c r="AD69" s="1386"/>
      <c r="AE69" s="1386"/>
      <c r="AF69" s="1386"/>
      <c r="AG69" s="1386"/>
      <c r="AH69" s="1386"/>
      <c r="AI69" s="1387"/>
      <c r="AJ69" s="88"/>
      <c r="AK69" s="1385" t="s">
        <v>942</v>
      </c>
      <c r="AL69" s="1386"/>
      <c r="AM69" s="1386"/>
      <c r="AN69" s="1386"/>
      <c r="AO69" s="1386"/>
      <c r="AP69" s="1386"/>
      <c r="AQ69" s="1386"/>
      <c r="AR69" s="1386"/>
      <c r="AS69" s="1386"/>
      <c r="AT69" s="1387"/>
      <c r="AU69" s="88"/>
      <c r="AV69" s="1385" t="s">
        <v>942</v>
      </c>
      <c r="AW69" s="1386"/>
      <c r="AX69" s="1386"/>
      <c r="AY69" s="1386"/>
      <c r="AZ69" s="1386"/>
      <c r="BA69" s="1386"/>
      <c r="BB69" s="1386"/>
      <c r="BC69" s="1386"/>
      <c r="BD69" s="1386"/>
      <c r="BE69" s="1387"/>
      <c r="BF69" s="88"/>
      <c r="BG69" s="1385" t="s">
        <v>942</v>
      </c>
      <c r="BH69" s="1386"/>
      <c r="BI69" s="1386"/>
      <c r="BJ69" s="1386"/>
      <c r="BK69" s="1386"/>
      <c r="BL69" s="1386"/>
      <c r="BM69" s="1386"/>
      <c r="BN69" s="1386"/>
      <c r="BO69" s="1386"/>
      <c r="BP69" s="1387"/>
      <c r="BQ69" s="88"/>
      <c r="BR69" s="1385" t="s">
        <v>942</v>
      </c>
      <c r="BS69" s="1386"/>
      <c r="BT69" s="1386"/>
      <c r="BU69" s="1386"/>
      <c r="BV69" s="1386"/>
      <c r="BW69" s="1386"/>
      <c r="BX69" s="1386"/>
      <c r="BY69" s="1386"/>
      <c r="BZ69" s="1386"/>
      <c r="CA69" s="1387"/>
      <c r="CB69" s="88"/>
      <c r="CC69" s="1385" t="s">
        <v>942</v>
      </c>
      <c r="CD69" s="1386"/>
      <c r="CE69" s="1386"/>
      <c r="CF69" s="1386"/>
      <c r="CG69" s="1386"/>
      <c r="CH69" s="1386"/>
      <c r="CI69" s="1386"/>
      <c r="CJ69" s="1386"/>
      <c r="CK69" s="1386"/>
      <c r="CL69" s="1387"/>
      <c r="CM69" s="88"/>
      <c r="CN69" s="1385" t="s">
        <v>942</v>
      </c>
      <c r="CO69" s="1386"/>
      <c r="CP69" s="1386"/>
      <c r="CQ69" s="1386"/>
      <c r="CR69" s="1386"/>
      <c r="CS69" s="1386"/>
      <c r="CT69" s="1386"/>
      <c r="CU69" s="1386"/>
      <c r="CV69" s="1386"/>
      <c r="CW69" s="1387"/>
      <c r="CY69" s="1385" t="s">
        <v>942</v>
      </c>
      <c r="CZ69" s="1386"/>
      <c r="DA69" s="1386"/>
      <c r="DB69" s="1386"/>
      <c r="DC69" s="1386"/>
      <c r="DD69" s="1386"/>
      <c r="DE69" s="1386"/>
      <c r="DF69" s="1386"/>
      <c r="DG69" s="1386"/>
      <c r="DH69" s="1387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>
        <f t="shared" si="13"/>
        <v>0</v>
      </c>
    </row>
    <row r="70" spans="1:140" ht="138" customHeight="1" x14ac:dyDescent="0.25">
      <c r="A70" s="50" t="s">
        <v>314</v>
      </c>
      <c r="B70" s="613" t="s">
        <v>643</v>
      </c>
      <c r="C70" s="91">
        <f>O70+Z70+AK70+AV70+BG70+BR70+CC70+CN70+CY70</f>
        <v>0</v>
      </c>
      <c r="D70" s="71">
        <f t="shared" ref="D70:J71" si="127">P70+AA70+AL70+AW70+BH70+BS70+CD70+CO70+CZ70</f>
        <v>0</v>
      </c>
      <c r="E70" s="71">
        <f t="shared" si="127"/>
        <v>0</v>
      </c>
      <c r="F70" s="71">
        <f t="shared" si="127"/>
        <v>0</v>
      </c>
      <c r="G70" s="71">
        <f t="shared" si="127"/>
        <v>0</v>
      </c>
      <c r="H70" s="71">
        <f t="shared" si="127"/>
        <v>0</v>
      </c>
      <c r="I70" s="71">
        <f t="shared" si="127"/>
        <v>0</v>
      </c>
      <c r="J70" s="71">
        <f t="shared" si="127"/>
        <v>0</v>
      </c>
      <c r="K70" s="51" t="s">
        <v>943</v>
      </c>
      <c r="L70" s="206" t="s">
        <v>652</v>
      </c>
      <c r="M70" s="58">
        <f t="shared" ref="M70:M82" si="128">X70++AI70+AT70+BE70+BP70++CA70+CL70+CW70+DH70</f>
        <v>2</v>
      </c>
      <c r="N70" s="82"/>
      <c r="O70" s="691">
        <v>0</v>
      </c>
      <c r="P70" s="643">
        <f>U70+V70</f>
        <v>0</v>
      </c>
      <c r="Q70" s="569"/>
      <c r="R70" s="569"/>
      <c r="S70" s="569"/>
      <c r="T70" s="569"/>
      <c r="U70" s="679">
        <f>Q70+R70+S70+T70</f>
        <v>0</v>
      </c>
      <c r="V70" s="569"/>
      <c r="W70" s="525" t="s">
        <v>943</v>
      </c>
      <c r="X70" s="697">
        <v>1</v>
      </c>
      <c r="Y70" s="82"/>
      <c r="Z70" s="97">
        <v>0</v>
      </c>
      <c r="AA70" s="93">
        <f>AF70+AG70</f>
        <v>0</v>
      </c>
      <c r="AB70" s="564"/>
      <c r="AC70" s="564"/>
      <c r="AD70" s="564"/>
      <c r="AE70" s="564"/>
      <c r="AF70" s="71">
        <f>AB70+AC70+AD70+AE70</f>
        <v>0</v>
      </c>
      <c r="AG70" s="564"/>
      <c r="AH70" s="51" t="s">
        <v>943</v>
      </c>
      <c r="AI70" s="568"/>
      <c r="AJ70" s="82"/>
      <c r="AK70" s="97">
        <v>0</v>
      </c>
      <c r="AL70" s="93">
        <f>AQ70+AR70</f>
        <v>0</v>
      </c>
      <c r="AM70" s="564"/>
      <c r="AN70" s="564"/>
      <c r="AO70" s="564"/>
      <c r="AP70" s="564"/>
      <c r="AQ70" s="71">
        <f>AM70+AN70+AO70+AP70</f>
        <v>0</v>
      </c>
      <c r="AR70" s="564"/>
      <c r="AS70" s="51" t="s">
        <v>943</v>
      </c>
      <c r="AT70" s="568"/>
      <c r="AU70" s="82"/>
      <c r="AV70" s="97">
        <v>0</v>
      </c>
      <c r="AW70" s="93">
        <f>BB70+BC70</f>
        <v>0</v>
      </c>
      <c r="AX70" s="564"/>
      <c r="AY70" s="564"/>
      <c r="AZ70" s="564"/>
      <c r="BA70" s="564"/>
      <c r="BB70" s="71">
        <f>AX70+AY70+AZ70+BA70</f>
        <v>0</v>
      </c>
      <c r="BC70" s="564"/>
      <c r="BD70" s="51" t="s">
        <v>943</v>
      </c>
      <c r="BE70" s="568"/>
      <c r="BF70" s="82"/>
      <c r="BG70" s="97">
        <v>0</v>
      </c>
      <c r="BH70" s="93">
        <f>BM70+BN70</f>
        <v>0</v>
      </c>
      <c r="BI70" s="564"/>
      <c r="BJ70" s="564"/>
      <c r="BK70" s="564"/>
      <c r="BL70" s="564"/>
      <c r="BM70" s="71">
        <f>BI70+BJ70+BK70+BL70</f>
        <v>0</v>
      </c>
      <c r="BN70" s="564"/>
      <c r="BO70" s="51" t="s">
        <v>943</v>
      </c>
      <c r="BP70" s="568"/>
      <c r="BQ70" s="82"/>
      <c r="BR70" s="97">
        <v>0</v>
      </c>
      <c r="BS70" s="93">
        <f>BX70+BY70</f>
        <v>0</v>
      </c>
      <c r="BT70" s="564"/>
      <c r="BU70" s="564"/>
      <c r="BV70" s="564"/>
      <c r="BW70" s="564"/>
      <c r="BX70" s="71">
        <f>BT70+BU70+BV70+BW70</f>
        <v>0</v>
      </c>
      <c r="BY70" s="564"/>
      <c r="BZ70" s="51" t="s">
        <v>943</v>
      </c>
      <c r="CA70" s="568"/>
      <c r="CB70" s="82"/>
      <c r="CC70" s="97">
        <v>0</v>
      </c>
      <c r="CD70" s="93">
        <f>CI70+CJ70</f>
        <v>0</v>
      </c>
      <c r="CE70" s="564"/>
      <c r="CF70" s="564"/>
      <c r="CG70" s="564"/>
      <c r="CH70" s="564"/>
      <c r="CI70" s="71">
        <f>CE70+CF70+CG70+CH70</f>
        <v>0</v>
      </c>
      <c r="CJ70" s="564"/>
      <c r="CK70" s="51" t="s">
        <v>943</v>
      </c>
      <c r="CL70" s="568"/>
      <c r="CM70" s="82"/>
      <c r="CN70" s="97">
        <v>0</v>
      </c>
      <c r="CO70" s="93">
        <f>CT70+CU70</f>
        <v>0</v>
      </c>
      <c r="CP70" s="564"/>
      <c r="CQ70" s="564"/>
      <c r="CR70" s="564"/>
      <c r="CS70" s="564"/>
      <c r="CT70" s="71">
        <f>CP70+CQ70+CR70+CS70</f>
        <v>0</v>
      </c>
      <c r="CU70" s="564"/>
      <c r="CV70" s="51" t="s">
        <v>943</v>
      </c>
      <c r="CW70" s="568"/>
      <c r="CY70" s="97">
        <v>0</v>
      </c>
      <c r="CZ70" s="93">
        <f>DE70+DF70</f>
        <v>0</v>
      </c>
      <c r="DA70" s="564"/>
      <c r="DB70" s="564"/>
      <c r="DC70" s="564"/>
      <c r="DD70" s="564"/>
      <c r="DE70" s="71">
        <f>DA70+DB70+DC70+DD70</f>
        <v>0</v>
      </c>
      <c r="DF70" s="564"/>
      <c r="DG70" s="51" t="s">
        <v>943</v>
      </c>
      <c r="DH70" s="568">
        <v>1</v>
      </c>
      <c r="DJ70" s="118"/>
      <c r="DK70" s="118"/>
      <c r="DL70" s="118"/>
      <c r="DM70" s="118"/>
      <c r="DN70" s="118"/>
      <c r="DO70" s="118"/>
      <c r="DP70" s="118"/>
      <c r="DQ70" s="118"/>
      <c r="DR70" s="118"/>
      <c r="DS70" s="118">
        <f t="shared" si="13"/>
        <v>0</v>
      </c>
      <c r="DU70" s="118">
        <f t="shared" ref="DU70:DU75" si="129">DV70+DW70+DX70+DY70+EA70</f>
        <v>0</v>
      </c>
      <c r="DV70" s="118">
        <v>0</v>
      </c>
      <c r="DW70" s="118">
        <f>DS70*0.7</f>
        <v>0</v>
      </c>
      <c r="DX70" s="118"/>
      <c r="DY70" s="118">
        <f>DS70*0.15</f>
        <v>0</v>
      </c>
      <c r="DZ70" s="118">
        <f t="shared" ref="DZ70:DZ75" si="130">SUM(DV70:DY70)</f>
        <v>0</v>
      </c>
      <c r="EA70" s="118">
        <f>DS70*0.15</f>
        <v>0</v>
      </c>
    </row>
    <row r="71" spans="1:140" ht="68.25" customHeight="1" x14ac:dyDescent="0.25">
      <c r="A71" s="1174" t="s">
        <v>944</v>
      </c>
      <c r="B71" s="1179" t="s">
        <v>91</v>
      </c>
      <c r="C71" s="1275">
        <f>O71+Z71+AK71+AV71+BG71+BR71+CC71+CN71+CY71</f>
        <v>0</v>
      </c>
      <c r="D71" s="1114">
        <f t="shared" si="127"/>
        <v>0</v>
      </c>
      <c r="E71" s="1114">
        <f t="shared" si="127"/>
        <v>0</v>
      </c>
      <c r="F71" s="1114">
        <f t="shared" si="127"/>
        <v>0</v>
      </c>
      <c r="G71" s="1114">
        <f t="shared" si="127"/>
        <v>0</v>
      </c>
      <c r="H71" s="1114">
        <f t="shared" si="127"/>
        <v>0</v>
      </c>
      <c r="I71" s="1114">
        <f t="shared" si="127"/>
        <v>0</v>
      </c>
      <c r="J71" s="1114">
        <f t="shared" si="127"/>
        <v>0</v>
      </c>
      <c r="K71" s="51" t="s">
        <v>945</v>
      </c>
      <c r="L71" s="206" t="s">
        <v>652</v>
      </c>
      <c r="M71" s="58">
        <f t="shared" si="128"/>
        <v>1</v>
      </c>
      <c r="N71" s="7"/>
      <c r="O71" s="1344">
        <v>0</v>
      </c>
      <c r="P71" s="1066">
        <f>U71+V71</f>
        <v>0</v>
      </c>
      <c r="Q71" s="1069"/>
      <c r="R71" s="1069"/>
      <c r="S71" s="1069"/>
      <c r="T71" s="1069">
        <v>0</v>
      </c>
      <c r="U71" s="1325">
        <f>Q71+R71+S71+T71</f>
        <v>0</v>
      </c>
      <c r="V71" s="1069"/>
      <c r="W71" s="525" t="s">
        <v>945</v>
      </c>
      <c r="X71" s="697">
        <v>1</v>
      </c>
      <c r="Y71" s="7"/>
      <c r="Z71" s="1388">
        <v>0</v>
      </c>
      <c r="AA71" s="1280">
        <f>AF71+AG71</f>
        <v>0</v>
      </c>
      <c r="AB71" s="1024"/>
      <c r="AC71" s="1024"/>
      <c r="AD71" s="1024"/>
      <c r="AE71" s="1024"/>
      <c r="AF71" s="1381">
        <f>AB71+AC71+AD71+AE71</f>
        <v>0</v>
      </c>
      <c r="AG71" s="1024"/>
      <c r="AH71" s="51" t="s">
        <v>945</v>
      </c>
      <c r="AI71" s="568"/>
      <c r="AJ71" s="7"/>
      <c r="AK71" s="1388">
        <v>0</v>
      </c>
      <c r="AL71" s="1280">
        <f>AQ71+AR71</f>
        <v>0</v>
      </c>
      <c r="AM71" s="1024"/>
      <c r="AN71" s="1024"/>
      <c r="AO71" s="1024"/>
      <c r="AP71" s="1024"/>
      <c r="AQ71" s="1381">
        <f>AM71+AN71+AO71+AP71</f>
        <v>0</v>
      </c>
      <c r="AR71" s="1024"/>
      <c r="AS71" s="51" t="s">
        <v>945</v>
      </c>
      <c r="AT71" s="568"/>
      <c r="AU71" s="7"/>
      <c r="AV71" s="1388">
        <v>0</v>
      </c>
      <c r="AW71" s="1280">
        <f>BB71+BC71</f>
        <v>0</v>
      </c>
      <c r="AX71" s="1024"/>
      <c r="AY71" s="1024"/>
      <c r="AZ71" s="1024"/>
      <c r="BA71" s="1024"/>
      <c r="BB71" s="1381">
        <f>AX71+AY71+AZ71+BA71</f>
        <v>0</v>
      </c>
      <c r="BC71" s="1024"/>
      <c r="BD71" s="51" t="s">
        <v>945</v>
      </c>
      <c r="BE71" s="568"/>
      <c r="BF71" s="7"/>
      <c r="BG71" s="1388">
        <v>0</v>
      </c>
      <c r="BH71" s="1280">
        <f>BM71+BN71</f>
        <v>0</v>
      </c>
      <c r="BI71" s="1024"/>
      <c r="BJ71" s="1024"/>
      <c r="BK71" s="1024"/>
      <c r="BL71" s="1024"/>
      <c r="BM71" s="1381">
        <f>BI71+BJ71+BK71+BL71</f>
        <v>0</v>
      </c>
      <c r="BN71" s="1024"/>
      <c r="BO71" s="51" t="s">
        <v>945</v>
      </c>
      <c r="BP71" s="568"/>
      <c r="BQ71" s="7"/>
      <c r="BR71" s="1388">
        <v>0</v>
      </c>
      <c r="BS71" s="1280">
        <f>BX71+BY71</f>
        <v>0</v>
      </c>
      <c r="BT71" s="1024"/>
      <c r="BU71" s="1024"/>
      <c r="BV71" s="1024"/>
      <c r="BW71" s="1024"/>
      <c r="BX71" s="1381">
        <f>BT71+BU71+BV71+BW71</f>
        <v>0</v>
      </c>
      <c r="BY71" s="1024"/>
      <c r="BZ71" s="51" t="s">
        <v>945</v>
      </c>
      <c r="CA71" s="568"/>
      <c r="CB71" s="7"/>
      <c r="CC71" s="1388">
        <v>0</v>
      </c>
      <c r="CD71" s="1280">
        <f>CI71+CJ71</f>
        <v>0</v>
      </c>
      <c r="CE71" s="1024"/>
      <c r="CF71" s="1024"/>
      <c r="CG71" s="1024"/>
      <c r="CH71" s="1024"/>
      <c r="CI71" s="1381">
        <f>CE71+CF71+CG71+CH71</f>
        <v>0</v>
      </c>
      <c r="CJ71" s="1024"/>
      <c r="CK71" s="51" t="s">
        <v>945</v>
      </c>
      <c r="CL71" s="568"/>
      <c r="CM71" s="7"/>
      <c r="CN71" s="1388">
        <v>0</v>
      </c>
      <c r="CO71" s="1280">
        <f>CT71+CU71</f>
        <v>0</v>
      </c>
      <c r="CP71" s="1024"/>
      <c r="CQ71" s="1024"/>
      <c r="CR71" s="1024"/>
      <c r="CS71" s="1024"/>
      <c r="CT71" s="1381">
        <f>CP71+CQ71+CR71+CS71</f>
        <v>0</v>
      </c>
      <c r="CU71" s="1024"/>
      <c r="CV71" s="51" t="s">
        <v>945</v>
      </c>
      <c r="CW71" s="568"/>
      <c r="CY71" s="1388">
        <v>0</v>
      </c>
      <c r="CZ71" s="1280">
        <f>DE71+DF71</f>
        <v>0</v>
      </c>
      <c r="DA71" s="1024"/>
      <c r="DB71" s="1024"/>
      <c r="DC71" s="1024"/>
      <c r="DD71" s="1024"/>
      <c r="DE71" s="1381">
        <f>DA71+DB71+DC71+DD71</f>
        <v>0</v>
      </c>
      <c r="DF71" s="1024"/>
      <c r="DG71" s="51" t="s">
        <v>945</v>
      </c>
      <c r="DH71" s="568"/>
      <c r="DJ71" s="118"/>
      <c r="DK71" s="118">
        <v>10000</v>
      </c>
      <c r="DL71" s="118"/>
      <c r="DM71" s="118"/>
      <c r="DN71" s="118"/>
      <c r="DO71" s="118"/>
      <c r="DP71" s="118"/>
      <c r="DQ71" s="118"/>
      <c r="DR71" s="118"/>
      <c r="DS71" s="118">
        <f>SUM(DJ71:DR71)</f>
        <v>10000</v>
      </c>
      <c r="DU71" s="118">
        <f t="shared" si="129"/>
        <v>10000</v>
      </c>
      <c r="DV71" s="118">
        <v>0</v>
      </c>
      <c r="DW71" s="118">
        <v>0</v>
      </c>
      <c r="DX71" s="118">
        <v>0</v>
      </c>
      <c r="DY71" s="118">
        <f>DS71</f>
        <v>10000</v>
      </c>
      <c r="DZ71" s="118">
        <f t="shared" si="130"/>
        <v>10000</v>
      </c>
      <c r="EA71" s="118"/>
    </row>
    <row r="72" spans="1:140" ht="108.75" customHeight="1" x14ac:dyDescent="0.25">
      <c r="A72" s="1174"/>
      <c r="B72" s="1179"/>
      <c r="C72" s="1276"/>
      <c r="D72" s="1176"/>
      <c r="E72" s="1175"/>
      <c r="F72" s="1175"/>
      <c r="G72" s="1175"/>
      <c r="H72" s="1175"/>
      <c r="I72" s="1175"/>
      <c r="J72" s="1175"/>
      <c r="K72" s="51" t="s">
        <v>946</v>
      </c>
      <c r="L72" s="204">
        <v>3</v>
      </c>
      <c r="M72" s="58">
        <f t="shared" si="128"/>
        <v>5</v>
      </c>
      <c r="N72" s="15"/>
      <c r="O72" s="1344"/>
      <c r="P72" s="1027"/>
      <c r="Q72" s="1071"/>
      <c r="R72" s="1071"/>
      <c r="S72" s="1071"/>
      <c r="T72" s="1071"/>
      <c r="U72" s="1325"/>
      <c r="V72" s="1071"/>
      <c r="W72" s="525" t="s">
        <v>946</v>
      </c>
      <c r="X72" s="672">
        <v>5</v>
      </c>
      <c r="Y72" s="15"/>
      <c r="Z72" s="1388"/>
      <c r="AA72" s="1281"/>
      <c r="AB72" s="1029"/>
      <c r="AC72" s="1029"/>
      <c r="AD72" s="1029"/>
      <c r="AE72" s="1029"/>
      <c r="AF72" s="1381"/>
      <c r="AG72" s="1029"/>
      <c r="AH72" s="51" t="s">
        <v>946</v>
      </c>
      <c r="AI72" s="190"/>
      <c r="AJ72" s="15"/>
      <c r="AK72" s="1388"/>
      <c r="AL72" s="1281"/>
      <c r="AM72" s="1029"/>
      <c r="AN72" s="1029"/>
      <c r="AO72" s="1029"/>
      <c r="AP72" s="1029"/>
      <c r="AQ72" s="1381"/>
      <c r="AR72" s="1029"/>
      <c r="AS72" s="51" t="s">
        <v>946</v>
      </c>
      <c r="AT72" s="190"/>
      <c r="AU72" s="15"/>
      <c r="AV72" s="1388"/>
      <c r="AW72" s="1281"/>
      <c r="AX72" s="1029"/>
      <c r="AY72" s="1029"/>
      <c r="AZ72" s="1029"/>
      <c r="BA72" s="1029"/>
      <c r="BB72" s="1381"/>
      <c r="BC72" s="1029"/>
      <c r="BD72" s="51" t="s">
        <v>946</v>
      </c>
      <c r="BE72" s="190"/>
      <c r="BF72" s="15"/>
      <c r="BG72" s="1388"/>
      <c r="BH72" s="1281"/>
      <c r="BI72" s="1029"/>
      <c r="BJ72" s="1029"/>
      <c r="BK72" s="1029"/>
      <c r="BL72" s="1029"/>
      <c r="BM72" s="1381"/>
      <c r="BN72" s="1029"/>
      <c r="BO72" s="51" t="s">
        <v>946</v>
      </c>
      <c r="BP72" s="190"/>
      <c r="BQ72" s="15"/>
      <c r="BR72" s="1388"/>
      <c r="BS72" s="1281"/>
      <c r="BT72" s="1029"/>
      <c r="BU72" s="1029"/>
      <c r="BV72" s="1029"/>
      <c r="BW72" s="1029"/>
      <c r="BX72" s="1381"/>
      <c r="BY72" s="1029"/>
      <c r="BZ72" s="51" t="s">
        <v>946</v>
      </c>
      <c r="CA72" s="190"/>
      <c r="CB72" s="15"/>
      <c r="CC72" s="1388"/>
      <c r="CD72" s="1281"/>
      <c r="CE72" s="1029"/>
      <c r="CF72" s="1029"/>
      <c r="CG72" s="1029"/>
      <c r="CH72" s="1029"/>
      <c r="CI72" s="1381"/>
      <c r="CJ72" s="1029"/>
      <c r="CK72" s="51" t="s">
        <v>946</v>
      </c>
      <c r="CL72" s="190"/>
      <c r="CM72" s="15"/>
      <c r="CN72" s="1388"/>
      <c r="CO72" s="1281"/>
      <c r="CP72" s="1029"/>
      <c r="CQ72" s="1029"/>
      <c r="CR72" s="1029"/>
      <c r="CS72" s="1029"/>
      <c r="CT72" s="1381"/>
      <c r="CU72" s="1029"/>
      <c r="CV72" s="51" t="s">
        <v>946</v>
      </c>
      <c r="CW72" s="190"/>
      <c r="CY72" s="1388"/>
      <c r="CZ72" s="1281"/>
      <c r="DA72" s="1029"/>
      <c r="DB72" s="1029"/>
      <c r="DC72" s="1029"/>
      <c r="DD72" s="1029"/>
      <c r="DE72" s="1381"/>
      <c r="DF72" s="1029"/>
      <c r="DG72" s="51" t="s">
        <v>946</v>
      </c>
      <c r="DH72" s="190"/>
      <c r="DJ72" s="118">
        <v>300</v>
      </c>
      <c r="DK72" s="118">
        <v>350</v>
      </c>
      <c r="DL72" s="118">
        <v>350</v>
      </c>
      <c r="DM72" s="118"/>
      <c r="DN72" s="118"/>
      <c r="DO72" s="118"/>
      <c r="DP72" s="118"/>
      <c r="DQ72" s="118"/>
      <c r="DR72" s="118"/>
      <c r="DS72" s="118">
        <f>SUM(DJ72:DR72)</f>
        <v>1000</v>
      </c>
      <c r="DU72" s="118">
        <f t="shared" si="129"/>
        <v>1000</v>
      </c>
      <c r="DV72" s="118">
        <v>0</v>
      </c>
      <c r="DW72" s="118">
        <f>DS72*0.7</f>
        <v>700</v>
      </c>
      <c r="DX72" s="118"/>
      <c r="DY72" s="118">
        <f>DS72*0.15</f>
        <v>150</v>
      </c>
      <c r="DZ72" s="118">
        <f t="shared" si="130"/>
        <v>850</v>
      </c>
      <c r="EA72" s="118">
        <f>DS72*0.15</f>
        <v>150</v>
      </c>
    </row>
    <row r="73" spans="1:140" ht="147.75" customHeight="1" thickBot="1" x14ac:dyDescent="0.3">
      <c r="A73" s="50" t="s">
        <v>947</v>
      </c>
      <c r="B73" s="613" t="s">
        <v>644</v>
      </c>
      <c r="C73" s="91">
        <f>O73+Z73+AK73+AV73+BG73+BR73+CC73+CN73+CY73</f>
        <v>0</v>
      </c>
      <c r="D73" s="71">
        <f t="shared" ref="D73:J74" si="131">P73+AA73+AL73+AW73+BH73+BS73+CD73+CO73+CZ73</f>
        <v>0</v>
      </c>
      <c r="E73" s="71">
        <f t="shared" si="131"/>
        <v>0</v>
      </c>
      <c r="F73" s="71">
        <f t="shared" si="131"/>
        <v>0</v>
      </c>
      <c r="G73" s="71">
        <f t="shared" si="131"/>
        <v>0</v>
      </c>
      <c r="H73" s="71">
        <f t="shared" si="131"/>
        <v>0</v>
      </c>
      <c r="I73" s="71">
        <f t="shared" si="131"/>
        <v>0</v>
      </c>
      <c r="J73" s="71">
        <f t="shared" si="131"/>
        <v>0</v>
      </c>
      <c r="K73" s="51" t="s">
        <v>321</v>
      </c>
      <c r="L73" s="204">
        <v>1</v>
      </c>
      <c r="M73" s="58">
        <f t="shared" si="128"/>
        <v>4</v>
      </c>
      <c r="N73" s="66"/>
      <c r="O73" s="691">
        <v>0</v>
      </c>
      <c r="P73" s="643">
        <f>U73+V73</f>
        <v>0</v>
      </c>
      <c r="Q73" s="569"/>
      <c r="R73" s="569"/>
      <c r="S73" s="569"/>
      <c r="T73" s="569">
        <v>0</v>
      </c>
      <c r="U73" s="679">
        <f>Q73+R73+S73+T73</f>
        <v>0</v>
      </c>
      <c r="V73" s="569"/>
      <c r="W73" s="525" t="s">
        <v>321</v>
      </c>
      <c r="X73" s="672">
        <v>4</v>
      </c>
      <c r="Y73" s="66"/>
      <c r="Z73" s="97">
        <v>0</v>
      </c>
      <c r="AA73" s="93">
        <f>AF73+AG73</f>
        <v>0</v>
      </c>
      <c r="AB73" s="564"/>
      <c r="AC73" s="564"/>
      <c r="AD73" s="564"/>
      <c r="AE73" s="564"/>
      <c r="AF73" s="71">
        <f>AB73+AC73+AD73+AE73</f>
        <v>0</v>
      </c>
      <c r="AG73" s="564"/>
      <c r="AH73" s="51" t="s">
        <v>321</v>
      </c>
      <c r="AI73" s="190"/>
      <c r="AJ73" s="66"/>
      <c r="AK73" s="97">
        <v>0</v>
      </c>
      <c r="AL73" s="93">
        <f>AQ73+AR73</f>
        <v>0</v>
      </c>
      <c r="AM73" s="564"/>
      <c r="AN73" s="564"/>
      <c r="AO73" s="564"/>
      <c r="AP73" s="564"/>
      <c r="AQ73" s="71">
        <f>AM73+AN73+AO73+AP73</f>
        <v>0</v>
      </c>
      <c r="AR73" s="564"/>
      <c r="AS73" s="51" t="s">
        <v>321</v>
      </c>
      <c r="AT73" s="190"/>
      <c r="AU73" s="66"/>
      <c r="AV73" s="97">
        <v>0</v>
      </c>
      <c r="AW73" s="93">
        <f>BB73+BC73</f>
        <v>0</v>
      </c>
      <c r="AX73" s="564"/>
      <c r="AY73" s="564"/>
      <c r="AZ73" s="564"/>
      <c r="BA73" s="564"/>
      <c r="BB73" s="71">
        <f>AX73+AY73+AZ73+BA73</f>
        <v>0</v>
      </c>
      <c r="BC73" s="564"/>
      <c r="BD73" s="51" t="s">
        <v>321</v>
      </c>
      <c r="BE73" s="190"/>
      <c r="BF73" s="66"/>
      <c r="BG73" s="97">
        <v>0</v>
      </c>
      <c r="BH73" s="93">
        <f>BM73+BN73</f>
        <v>0</v>
      </c>
      <c r="BI73" s="564"/>
      <c r="BJ73" s="564"/>
      <c r="BK73" s="564"/>
      <c r="BL73" s="564"/>
      <c r="BM73" s="71">
        <f>BI73+BJ73+BK73+BL73</f>
        <v>0</v>
      </c>
      <c r="BN73" s="564"/>
      <c r="BO73" s="51" t="s">
        <v>321</v>
      </c>
      <c r="BP73" s="190"/>
      <c r="BQ73" s="66"/>
      <c r="BR73" s="97">
        <v>0</v>
      </c>
      <c r="BS73" s="93">
        <f>BX73+BY73</f>
        <v>0</v>
      </c>
      <c r="BT73" s="564"/>
      <c r="BU73" s="564"/>
      <c r="BV73" s="564"/>
      <c r="BW73" s="564"/>
      <c r="BX73" s="71">
        <f>BT73+BU73+BV73+BW73</f>
        <v>0</v>
      </c>
      <c r="BY73" s="564"/>
      <c r="BZ73" s="51" t="s">
        <v>321</v>
      </c>
      <c r="CA73" s="190"/>
      <c r="CB73" s="66"/>
      <c r="CC73" s="97">
        <v>0</v>
      </c>
      <c r="CD73" s="93">
        <f>CI73+CJ73</f>
        <v>0</v>
      </c>
      <c r="CE73" s="564"/>
      <c r="CF73" s="564"/>
      <c r="CG73" s="564"/>
      <c r="CH73" s="564"/>
      <c r="CI73" s="71">
        <f>CE73+CF73+CG73+CH73</f>
        <v>0</v>
      </c>
      <c r="CJ73" s="564"/>
      <c r="CK73" s="51" t="s">
        <v>321</v>
      </c>
      <c r="CL73" s="190"/>
      <c r="CM73" s="66"/>
      <c r="CN73" s="97">
        <v>0</v>
      </c>
      <c r="CO73" s="93">
        <f>CT73+CU73</f>
        <v>0</v>
      </c>
      <c r="CP73" s="564"/>
      <c r="CQ73" s="564"/>
      <c r="CR73" s="564"/>
      <c r="CS73" s="564"/>
      <c r="CT73" s="71">
        <f>CP73+CQ73+CR73+CS73</f>
        <v>0</v>
      </c>
      <c r="CU73" s="564"/>
      <c r="CV73" s="51" t="s">
        <v>321</v>
      </c>
      <c r="CW73" s="190"/>
      <c r="CY73" s="97">
        <v>0</v>
      </c>
      <c r="CZ73" s="93">
        <f>DE73+DF73</f>
        <v>0</v>
      </c>
      <c r="DA73" s="564"/>
      <c r="DB73" s="564"/>
      <c r="DC73" s="564"/>
      <c r="DD73" s="564"/>
      <c r="DE73" s="71">
        <f>DA73+DB73+DC73+DD73</f>
        <v>0</v>
      </c>
      <c r="DF73" s="564"/>
      <c r="DG73" s="51" t="s">
        <v>321</v>
      </c>
      <c r="DH73" s="190"/>
      <c r="DJ73" s="118">
        <v>300</v>
      </c>
      <c r="DK73" s="118">
        <v>350</v>
      </c>
      <c r="DL73" s="118">
        <v>350</v>
      </c>
      <c r="DM73" s="118"/>
      <c r="DN73" s="118"/>
      <c r="DO73" s="118"/>
      <c r="DP73" s="118"/>
      <c r="DQ73" s="118"/>
      <c r="DR73" s="118"/>
      <c r="DS73" s="118">
        <f>SUM(DJ73:DR73)</f>
        <v>1000</v>
      </c>
      <c r="DU73" s="118">
        <f t="shared" si="129"/>
        <v>1000</v>
      </c>
      <c r="DV73" s="118">
        <v>0</v>
      </c>
      <c r="DW73" s="118">
        <f>DS73*0.7</f>
        <v>700</v>
      </c>
      <c r="DX73" s="118"/>
      <c r="DY73" s="118">
        <f>DS73*0.15</f>
        <v>150</v>
      </c>
      <c r="DZ73" s="118">
        <f t="shared" si="130"/>
        <v>850</v>
      </c>
      <c r="EA73" s="118">
        <f>DS73*0.15</f>
        <v>150</v>
      </c>
    </row>
    <row r="74" spans="1:140" ht="73.5" customHeight="1" thickBot="1" x14ac:dyDescent="0.3">
      <c r="A74" s="1174" t="s">
        <v>948</v>
      </c>
      <c r="B74" s="1179" t="s">
        <v>645</v>
      </c>
      <c r="C74" s="1275">
        <f>O74+Z74+AK74+AV74+BG74+BR74+CC74+CN74+CY74</f>
        <v>1000</v>
      </c>
      <c r="D74" s="1114">
        <f t="shared" si="131"/>
        <v>0</v>
      </c>
      <c r="E74" s="1114">
        <f t="shared" si="131"/>
        <v>0</v>
      </c>
      <c r="F74" s="1114">
        <f t="shared" si="131"/>
        <v>0</v>
      </c>
      <c r="G74" s="1114">
        <f t="shared" si="131"/>
        <v>0</v>
      </c>
      <c r="H74" s="1114">
        <f t="shared" si="131"/>
        <v>0</v>
      </c>
      <c r="I74" s="1114">
        <f t="shared" si="131"/>
        <v>0</v>
      </c>
      <c r="J74" s="1114">
        <f t="shared" si="131"/>
        <v>0</v>
      </c>
      <c r="K74" s="632" t="s">
        <v>949</v>
      </c>
      <c r="L74" s="204">
        <v>1</v>
      </c>
      <c r="M74" s="58">
        <f t="shared" si="128"/>
        <v>0</v>
      </c>
      <c r="N74" s="66"/>
      <c r="O74" s="1332">
        <v>0</v>
      </c>
      <c r="P74" s="1066">
        <f>U74+V74</f>
        <v>0</v>
      </c>
      <c r="Q74" s="1069"/>
      <c r="R74" s="1069"/>
      <c r="S74" s="1069"/>
      <c r="T74" s="1069"/>
      <c r="U74" s="1325">
        <f>Q74+R74+S74+T74</f>
        <v>0</v>
      </c>
      <c r="V74" s="1069"/>
      <c r="W74" s="525" t="s">
        <v>949</v>
      </c>
      <c r="X74" s="672"/>
      <c r="Y74" s="66"/>
      <c r="Z74" s="1113">
        <v>1000</v>
      </c>
      <c r="AA74" s="1280">
        <f>AF74+AG74</f>
        <v>0</v>
      </c>
      <c r="AB74" s="1024"/>
      <c r="AC74" s="1024"/>
      <c r="AD74" s="1024"/>
      <c r="AE74" s="1024"/>
      <c r="AF74" s="1381">
        <f>AB74+AC74+AD74+AE74</f>
        <v>0</v>
      </c>
      <c r="AG74" s="1024"/>
      <c r="AH74" s="102" t="s">
        <v>949</v>
      </c>
      <c r="AI74" s="190"/>
      <c r="AJ74" s="66"/>
      <c r="AK74" s="1113">
        <v>0</v>
      </c>
      <c r="AL74" s="1280">
        <f>AQ74+AR74</f>
        <v>0</v>
      </c>
      <c r="AM74" s="1024"/>
      <c r="AN74" s="1024"/>
      <c r="AO74" s="1024"/>
      <c r="AP74" s="1024"/>
      <c r="AQ74" s="1381">
        <f>AM74+AN74+AO74+AP74</f>
        <v>0</v>
      </c>
      <c r="AR74" s="1024"/>
      <c r="AS74" s="102" t="s">
        <v>949</v>
      </c>
      <c r="AT74" s="190"/>
      <c r="AU74" s="66"/>
      <c r="AV74" s="1113">
        <v>0</v>
      </c>
      <c r="AW74" s="1280">
        <f>BB74+BC74</f>
        <v>0</v>
      </c>
      <c r="AX74" s="1024"/>
      <c r="AY74" s="1024"/>
      <c r="AZ74" s="1024"/>
      <c r="BA74" s="1024"/>
      <c r="BB74" s="1381">
        <f>AX74+AY74+AZ74+BA74</f>
        <v>0</v>
      </c>
      <c r="BC74" s="1024"/>
      <c r="BD74" s="102" t="s">
        <v>949</v>
      </c>
      <c r="BE74" s="190"/>
      <c r="BF74" s="66"/>
      <c r="BG74" s="1113">
        <v>0</v>
      </c>
      <c r="BH74" s="1280">
        <f>BM74+BN74</f>
        <v>0</v>
      </c>
      <c r="BI74" s="1024"/>
      <c r="BJ74" s="1024"/>
      <c r="BK74" s="1024"/>
      <c r="BL74" s="1024"/>
      <c r="BM74" s="1381">
        <f>BI74+BJ74+BK74+BL74</f>
        <v>0</v>
      </c>
      <c r="BN74" s="1024"/>
      <c r="BO74" s="102" t="s">
        <v>949</v>
      </c>
      <c r="BP74" s="190"/>
      <c r="BQ74" s="66"/>
      <c r="BR74" s="1113">
        <v>0</v>
      </c>
      <c r="BS74" s="1280">
        <f>BX74+BY74</f>
        <v>0</v>
      </c>
      <c r="BT74" s="1024"/>
      <c r="BU74" s="1024"/>
      <c r="BV74" s="1024"/>
      <c r="BW74" s="1024"/>
      <c r="BX74" s="1381">
        <f>BT74+BU74+BV74+BW74</f>
        <v>0</v>
      </c>
      <c r="BY74" s="1024"/>
      <c r="BZ74" s="102" t="s">
        <v>949</v>
      </c>
      <c r="CA74" s="190"/>
      <c r="CB74" s="66"/>
      <c r="CC74" s="1113">
        <v>0</v>
      </c>
      <c r="CD74" s="1280">
        <f>CI74+CJ74</f>
        <v>0</v>
      </c>
      <c r="CE74" s="1024"/>
      <c r="CF74" s="1024"/>
      <c r="CG74" s="1024"/>
      <c r="CH74" s="1024"/>
      <c r="CI74" s="1381">
        <f>CE74+CF74+CG74+CH74</f>
        <v>0</v>
      </c>
      <c r="CJ74" s="1024"/>
      <c r="CK74" s="102" t="s">
        <v>949</v>
      </c>
      <c r="CL74" s="190"/>
      <c r="CM74" s="66"/>
      <c r="CN74" s="1113">
        <v>0</v>
      </c>
      <c r="CO74" s="1280">
        <f>CT74+CU74</f>
        <v>0</v>
      </c>
      <c r="CP74" s="1024"/>
      <c r="CQ74" s="1024"/>
      <c r="CR74" s="1024"/>
      <c r="CS74" s="1024"/>
      <c r="CT74" s="1381">
        <f>CP74+CQ74+CR74+CS74</f>
        <v>0</v>
      </c>
      <c r="CU74" s="1024"/>
      <c r="CV74" s="102" t="s">
        <v>949</v>
      </c>
      <c r="CW74" s="190"/>
      <c r="CY74" s="1113">
        <v>0</v>
      </c>
      <c r="CZ74" s="1280">
        <f>DE74+DF74</f>
        <v>0</v>
      </c>
      <c r="DA74" s="1024"/>
      <c r="DB74" s="1024"/>
      <c r="DC74" s="1024"/>
      <c r="DD74" s="1024"/>
      <c r="DE74" s="1381">
        <f>DA74+DB74+DC74+DD74</f>
        <v>0</v>
      </c>
      <c r="DF74" s="1024"/>
      <c r="DG74" s="102" t="s">
        <v>949</v>
      </c>
      <c r="DH74" s="190"/>
      <c r="DJ74" s="118">
        <v>300</v>
      </c>
      <c r="DK74" s="118">
        <v>350</v>
      </c>
      <c r="DL74" s="118">
        <v>350</v>
      </c>
      <c r="DM74" s="118"/>
      <c r="DN74" s="118"/>
      <c r="DO74" s="118"/>
      <c r="DP74" s="118"/>
      <c r="DQ74" s="118"/>
      <c r="DR74" s="118"/>
      <c r="DS74" s="118">
        <f>SUM(DJ74:DR74)</f>
        <v>1000</v>
      </c>
      <c r="DU74" s="118">
        <f t="shared" si="129"/>
        <v>1000</v>
      </c>
      <c r="DV74" s="118">
        <v>0</v>
      </c>
      <c r="DW74" s="118">
        <f>DS74*0.7</f>
        <v>700</v>
      </c>
      <c r="DX74" s="118"/>
      <c r="DY74" s="118">
        <f>DS74*0.15</f>
        <v>150</v>
      </c>
      <c r="DZ74" s="118">
        <f t="shared" si="130"/>
        <v>850</v>
      </c>
      <c r="EA74" s="118">
        <f>DS74*0.15</f>
        <v>150</v>
      </c>
      <c r="EC74" s="1333" t="s">
        <v>190</v>
      </c>
      <c r="ED74" s="1335" t="s">
        <v>191</v>
      </c>
      <c r="EE74" s="1336"/>
      <c r="EF74" s="1336"/>
      <c r="EG74" s="1336"/>
      <c r="EH74" s="1337"/>
      <c r="EI74" s="1333" t="s">
        <v>192</v>
      </c>
    </row>
    <row r="75" spans="1:140" ht="181.5" customHeight="1" x14ac:dyDescent="0.25">
      <c r="A75" s="1174"/>
      <c r="B75" s="1179"/>
      <c r="C75" s="1276"/>
      <c r="D75" s="1176"/>
      <c r="E75" s="1175"/>
      <c r="F75" s="1175"/>
      <c r="G75" s="1175"/>
      <c r="H75" s="1175"/>
      <c r="I75" s="1175"/>
      <c r="J75" s="1175"/>
      <c r="K75" s="51" t="s">
        <v>950</v>
      </c>
      <c r="L75" s="206">
        <v>20</v>
      </c>
      <c r="M75" s="58">
        <f t="shared" si="128"/>
        <v>0</v>
      </c>
      <c r="N75" s="82"/>
      <c r="O75" s="1332"/>
      <c r="P75" s="1027"/>
      <c r="Q75" s="1071"/>
      <c r="R75" s="1071"/>
      <c r="S75" s="1071"/>
      <c r="T75" s="1071"/>
      <c r="U75" s="1325"/>
      <c r="V75" s="1071"/>
      <c r="W75" s="525" t="s">
        <v>950</v>
      </c>
      <c r="X75" s="697"/>
      <c r="Y75" s="82"/>
      <c r="Z75" s="1113"/>
      <c r="AA75" s="1281"/>
      <c r="AB75" s="1029"/>
      <c r="AC75" s="1029"/>
      <c r="AD75" s="1029"/>
      <c r="AE75" s="1029"/>
      <c r="AF75" s="1381"/>
      <c r="AG75" s="1029"/>
      <c r="AH75" s="51" t="s">
        <v>950</v>
      </c>
      <c r="AI75" s="568"/>
      <c r="AJ75" s="82"/>
      <c r="AK75" s="1113"/>
      <c r="AL75" s="1281"/>
      <c r="AM75" s="1029"/>
      <c r="AN75" s="1029"/>
      <c r="AO75" s="1029"/>
      <c r="AP75" s="1029"/>
      <c r="AQ75" s="1381"/>
      <c r="AR75" s="1029"/>
      <c r="AS75" s="51" t="s">
        <v>950</v>
      </c>
      <c r="AT75" s="568"/>
      <c r="AU75" s="82"/>
      <c r="AV75" s="1113"/>
      <c r="AW75" s="1281"/>
      <c r="AX75" s="1029"/>
      <c r="AY75" s="1029"/>
      <c r="AZ75" s="1029"/>
      <c r="BA75" s="1029"/>
      <c r="BB75" s="1381"/>
      <c r="BC75" s="1029"/>
      <c r="BD75" s="51" t="s">
        <v>950</v>
      </c>
      <c r="BE75" s="568"/>
      <c r="BF75" s="82"/>
      <c r="BG75" s="1113"/>
      <c r="BH75" s="1281"/>
      <c r="BI75" s="1029"/>
      <c r="BJ75" s="1029"/>
      <c r="BK75" s="1029"/>
      <c r="BL75" s="1029"/>
      <c r="BM75" s="1381"/>
      <c r="BN75" s="1029"/>
      <c r="BO75" s="51" t="s">
        <v>950</v>
      </c>
      <c r="BP75" s="568"/>
      <c r="BQ75" s="82"/>
      <c r="BR75" s="1113"/>
      <c r="BS75" s="1281"/>
      <c r="BT75" s="1029"/>
      <c r="BU75" s="1029"/>
      <c r="BV75" s="1029"/>
      <c r="BW75" s="1029"/>
      <c r="BX75" s="1381"/>
      <c r="BY75" s="1029"/>
      <c r="BZ75" s="51" t="s">
        <v>950</v>
      </c>
      <c r="CA75" s="568"/>
      <c r="CB75" s="82"/>
      <c r="CC75" s="1113"/>
      <c r="CD75" s="1281"/>
      <c r="CE75" s="1029"/>
      <c r="CF75" s="1029"/>
      <c r="CG75" s="1029"/>
      <c r="CH75" s="1029"/>
      <c r="CI75" s="1381"/>
      <c r="CJ75" s="1029"/>
      <c r="CK75" s="51" t="s">
        <v>950</v>
      </c>
      <c r="CL75" s="568"/>
      <c r="CM75" s="82"/>
      <c r="CN75" s="1113"/>
      <c r="CO75" s="1281"/>
      <c r="CP75" s="1029"/>
      <c r="CQ75" s="1029"/>
      <c r="CR75" s="1029"/>
      <c r="CS75" s="1029"/>
      <c r="CT75" s="1381"/>
      <c r="CU75" s="1029"/>
      <c r="CV75" s="51" t="s">
        <v>950</v>
      </c>
      <c r="CW75" s="568"/>
      <c r="CY75" s="1113"/>
      <c r="CZ75" s="1281"/>
      <c r="DA75" s="1029"/>
      <c r="DB75" s="1029"/>
      <c r="DC75" s="1029"/>
      <c r="DD75" s="1029"/>
      <c r="DE75" s="1381"/>
      <c r="DF75" s="1029"/>
      <c r="DG75" s="51" t="s">
        <v>950</v>
      </c>
      <c r="DH75" s="568"/>
      <c r="DJ75" s="118">
        <v>300</v>
      </c>
      <c r="DK75" s="118">
        <v>350</v>
      </c>
      <c r="DL75" s="118">
        <v>350</v>
      </c>
      <c r="DM75" s="118"/>
      <c r="DN75" s="118"/>
      <c r="DO75" s="118"/>
      <c r="DP75" s="118"/>
      <c r="DQ75" s="118"/>
      <c r="DR75" s="118"/>
      <c r="DS75" s="118">
        <f>SUM(DJ75:DR75)</f>
        <v>1000</v>
      </c>
      <c r="DU75" s="118">
        <f t="shared" si="129"/>
        <v>1000</v>
      </c>
      <c r="DV75" s="118">
        <v>0</v>
      </c>
      <c r="DW75" s="118">
        <f>DS75*0.7</f>
        <v>700</v>
      </c>
      <c r="DX75" s="118"/>
      <c r="DY75" s="118">
        <f>DS75*0.15</f>
        <v>150</v>
      </c>
      <c r="DZ75" s="118">
        <f t="shared" si="130"/>
        <v>850</v>
      </c>
      <c r="EA75" s="118">
        <f>DS75*0.15</f>
        <v>150</v>
      </c>
      <c r="EC75" s="1334"/>
      <c r="ED75" s="117" t="s">
        <v>193</v>
      </c>
      <c r="EE75" s="117" t="s">
        <v>194</v>
      </c>
      <c r="EF75" s="117" t="s">
        <v>195</v>
      </c>
      <c r="EG75" s="117" t="s">
        <v>196</v>
      </c>
      <c r="EH75" s="117" t="s">
        <v>82</v>
      </c>
      <c r="EI75" s="1334"/>
    </row>
    <row r="76" spans="1:140" ht="69.75" customHeight="1" x14ac:dyDescent="0.25">
      <c r="A76" s="1174" t="s">
        <v>319</v>
      </c>
      <c r="B76" s="1179" t="s">
        <v>646</v>
      </c>
      <c r="C76" s="1275">
        <f>O76+Z76+AK76+AV76+BG76+BR76+CC76+CN76+CY76</f>
        <v>0</v>
      </c>
      <c r="D76" s="1114">
        <f t="shared" ref="D76:J76" si="132">P76+AA76+AL76+AW76+BH76+BS76+CD76+CO76+CZ76</f>
        <v>0</v>
      </c>
      <c r="E76" s="1114">
        <f t="shared" si="132"/>
        <v>0</v>
      </c>
      <c r="F76" s="1114">
        <f t="shared" si="132"/>
        <v>0</v>
      </c>
      <c r="G76" s="1114">
        <f t="shared" si="132"/>
        <v>0</v>
      </c>
      <c r="H76" s="1114">
        <f t="shared" si="132"/>
        <v>0</v>
      </c>
      <c r="I76" s="1114">
        <f t="shared" si="132"/>
        <v>0</v>
      </c>
      <c r="J76" s="1114">
        <f t="shared" si="132"/>
        <v>0</v>
      </c>
      <c r="K76" s="51" t="s">
        <v>951</v>
      </c>
      <c r="L76" s="204">
        <v>1</v>
      </c>
      <c r="M76" s="58">
        <f t="shared" si="128"/>
        <v>0</v>
      </c>
      <c r="N76" s="66"/>
      <c r="O76" s="1332">
        <v>0</v>
      </c>
      <c r="P76" s="1066">
        <f>U76+V76</f>
        <v>0</v>
      </c>
      <c r="Q76" s="1069"/>
      <c r="R76" s="1069"/>
      <c r="S76" s="1069"/>
      <c r="T76" s="1069"/>
      <c r="U76" s="1325">
        <f>Q76+R76+S76+T76</f>
        <v>0</v>
      </c>
      <c r="V76" s="1069"/>
      <c r="W76" s="525" t="s">
        <v>951</v>
      </c>
      <c r="X76" s="672"/>
      <c r="Y76" s="66"/>
      <c r="Z76" s="1113">
        <v>0</v>
      </c>
      <c r="AA76" s="1280">
        <f>AF76+AG76</f>
        <v>0</v>
      </c>
      <c r="AB76" s="1024"/>
      <c r="AC76" s="1024"/>
      <c r="AD76" s="1024"/>
      <c r="AE76" s="1024"/>
      <c r="AF76" s="1381">
        <f>AB76+AC76+AD76+AE76</f>
        <v>0</v>
      </c>
      <c r="AG76" s="1024"/>
      <c r="AH76" s="51" t="s">
        <v>951</v>
      </c>
      <c r="AI76" s="190"/>
      <c r="AJ76" s="66"/>
      <c r="AK76" s="1113">
        <v>0</v>
      </c>
      <c r="AL76" s="1280">
        <f>AQ76+AR76</f>
        <v>0</v>
      </c>
      <c r="AM76" s="1024"/>
      <c r="AN76" s="1024"/>
      <c r="AO76" s="1024"/>
      <c r="AP76" s="1024"/>
      <c r="AQ76" s="1381">
        <f>AM76+AN76+AO76+AP76</f>
        <v>0</v>
      </c>
      <c r="AR76" s="1024"/>
      <c r="AS76" s="51" t="s">
        <v>951</v>
      </c>
      <c r="AT76" s="190"/>
      <c r="AU76" s="66"/>
      <c r="AV76" s="1113">
        <v>0</v>
      </c>
      <c r="AW76" s="1280">
        <f>BB76+BC76</f>
        <v>0</v>
      </c>
      <c r="AX76" s="1024"/>
      <c r="AY76" s="1024"/>
      <c r="AZ76" s="1024"/>
      <c r="BA76" s="1024"/>
      <c r="BB76" s="1381">
        <f>AX76+AY76+AZ76+BA76</f>
        <v>0</v>
      </c>
      <c r="BC76" s="1024"/>
      <c r="BD76" s="51" t="s">
        <v>951</v>
      </c>
      <c r="BE76" s="190"/>
      <c r="BF76" s="66"/>
      <c r="BG76" s="1113">
        <v>0</v>
      </c>
      <c r="BH76" s="1280">
        <f>BM76+BN76</f>
        <v>0</v>
      </c>
      <c r="BI76" s="1024"/>
      <c r="BJ76" s="1024"/>
      <c r="BK76" s="1024"/>
      <c r="BL76" s="1024"/>
      <c r="BM76" s="1381">
        <f>BI76+BJ76+BK76+BL76</f>
        <v>0</v>
      </c>
      <c r="BN76" s="1024"/>
      <c r="BO76" s="51" t="s">
        <v>951</v>
      </c>
      <c r="BP76" s="190"/>
      <c r="BQ76" s="66"/>
      <c r="BR76" s="1113">
        <v>0</v>
      </c>
      <c r="BS76" s="1280">
        <f>BX76+BY76</f>
        <v>0</v>
      </c>
      <c r="BT76" s="1024"/>
      <c r="BU76" s="1024"/>
      <c r="BV76" s="1024"/>
      <c r="BW76" s="1024"/>
      <c r="BX76" s="1381">
        <f>BT76+BU76+BV76+BW76</f>
        <v>0</v>
      </c>
      <c r="BY76" s="1024"/>
      <c r="BZ76" s="51" t="s">
        <v>951</v>
      </c>
      <c r="CA76" s="190"/>
      <c r="CB76" s="66"/>
      <c r="CC76" s="1113">
        <v>0</v>
      </c>
      <c r="CD76" s="1280">
        <f>CI76+CJ76</f>
        <v>0</v>
      </c>
      <c r="CE76" s="1024"/>
      <c r="CF76" s="1024"/>
      <c r="CG76" s="1024"/>
      <c r="CH76" s="1024"/>
      <c r="CI76" s="1381">
        <f>CE76+CF76+CG76+CH76</f>
        <v>0</v>
      </c>
      <c r="CJ76" s="1024"/>
      <c r="CK76" s="51" t="s">
        <v>951</v>
      </c>
      <c r="CL76" s="190"/>
      <c r="CM76" s="66"/>
      <c r="CN76" s="1113">
        <v>0</v>
      </c>
      <c r="CO76" s="1280">
        <f>CT76+CU76</f>
        <v>0</v>
      </c>
      <c r="CP76" s="1024"/>
      <c r="CQ76" s="1024"/>
      <c r="CR76" s="1024"/>
      <c r="CS76" s="1024"/>
      <c r="CT76" s="1381">
        <f>CP76+CQ76+CR76+CS76</f>
        <v>0</v>
      </c>
      <c r="CU76" s="1024"/>
      <c r="CV76" s="51" t="s">
        <v>951</v>
      </c>
      <c r="CW76" s="190"/>
      <c r="CY76" s="1113">
        <v>0</v>
      </c>
      <c r="CZ76" s="1280">
        <f>DE76+DF76</f>
        <v>0</v>
      </c>
      <c r="DA76" s="1024"/>
      <c r="DB76" s="1024"/>
      <c r="DC76" s="1024"/>
      <c r="DD76" s="1024"/>
      <c r="DE76" s="1381">
        <f>DA76+DB76+DC76+DD76</f>
        <v>0</v>
      </c>
      <c r="DF76" s="1024"/>
      <c r="DG76" s="51" t="s">
        <v>951</v>
      </c>
      <c r="DH76" s="190"/>
      <c r="DJ76" s="118">
        <f t="shared" ref="DJ76:DR76" si="133">SUM(DJ6:DJ75)</f>
        <v>2883500</v>
      </c>
      <c r="DK76" s="118">
        <f t="shared" si="133"/>
        <v>1245700</v>
      </c>
      <c r="DL76" s="118">
        <f t="shared" si="133"/>
        <v>1657200</v>
      </c>
      <c r="DM76" s="118">
        <f t="shared" si="133"/>
        <v>300000</v>
      </c>
      <c r="DN76" s="118">
        <f t="shared" si="133"/>
        <v>300000</v>
      </c>
      <c r="DO76" s="118">
        <f t="shared" si="133"/>
        <v>400000</v>
      </c>
      <c r="DP76" s="118">
        <f t="shared" si="133"/>
        <v>0</v>
      </c>
      <c r="DQ76" s="118">
        <f t="shared" si="133"/>
        <v>0</v>
      </c>
      <c r="DR76" s="118">
        <f t="shared" si="133"/>
        <v>0</v>
      </c>
      <c r="DS76" s="118">
        <f>SUM(DS6:DS75)</f>
        <v>6786400</v>
      </c>
      <c r="DU76" s="118">
        <f>SUM(DU6:DU75)</f>
        <v>6786400</v>
      </c>
      <c r="DV76" s="118">
        <f t="shared" ref="DV76:EA76" si="134">SUM(DV6:DV75)</f>
        <v>3667750</v>
      </c>
      <c r="DW76" s="118">
        <f t="shared" si="134"/>
        <v>1895900</v>
      </c>
      <c r="DX76" s="118">
        <f t="shared" si="134"/>
        <v>0</v>
      </c>
      <c r="DY76" s="118">
        <f t="shared" si="134"/>
        <v>908950</v>
      </c>
      <c r="DZ76" s="118">
        <f t="shared" si="134"/>
        <v>6472600</v>
      </c>
      <c r="EA76" s="118">
        <f t="shared" si="134"/>
        <v>313800</v>
      </c>
      <c r="EC76" s="112">
        <f>EC4+EC30+EC51+EC61</f>
        <v>6786400</v>
      </c>
      <c r="ED76" s="112">
        <f t="shared" ref="ED76:EI76" si="135">ED4+ED30+ED51+ED61</f>
        <v>3667750</v>
      </c>
      <c r="EE76" s="112">
        <f t="shared" si="135"/>
        <v>1895900</v>
      </c>
      <c r="EF76" s="112">
        <f t="shared" si="135"/>
        <v>0</v>
      </c>
      <c r="EG76" s="112">
        <f t="shared" si="135"/>
        <v>908950</v>
      </c>
      <c r="EH76" s="112">
        <f t="shared" si="135"/>
        <v>6472600</v>
      </c>
      <c r="EI76" s="112">
        <f t="shared" si="135"/>
        <v>313800</v>
      </c>
      <c r="EJ76" s="119"/>
    </row>
    <row r="77" spans="1:140" ht="84" customHeight="1" x14ac:dyDescent="0.25">
      <c r="A77" s="1174"/>
      <c r="B77" s="1179"/>
      <c r="C77" s="1276"/>
      <c r="D77" s="1176"/>
      <c r="E77" s="1175"/>
      <c r="F77" s="1175"/>
      <c r="G77" s="1175"/>
      <c r="H77" s="1175"/>
      <c r="I77" s="1175"/>
      <c r="J77" s="1175"/>
      <c r="K77" s="51" t="s">
        <v>320</v>
      </c>
      <c r="L77" s="206" t="s">
        <v>652</v>
      </c>
      <c r="M77" s="58">
        <f t="shared" si="128"/>
        <v>0</v>
      </c>
      <c r="N77" s="82"/>
      <c r="O77" s="1332"/>
      <c r="P77" s="1027"/>
      <c r="Q77" s="1071"/>
      <c r="R77" s="1071"/>
      <c r="S77" s="1071"/>
      <c r="T77" s="1071"/>
      <c r="U77" s="1325"/>
      <c r="V77" s="1071"/>
      <c r="W77" s="525" t="s">
        <v>320</v>
      </c>
      <c r="X77" s="697"/>
      <c r="Y77" s="82"/>
      <c r="Z77" s="1113"/>
      <c r="AA77" s="1281"/>
      <c r="AB77" s="1029"/>
      <c r="AC77" s="1029"/>
      <c r="AD77" s="1029"/>
      <c r="AE77" s="1029"/>
      <c r="AF77" s="1381"/>
      <c r="AG77" s="1029"/>
      <c r="AH77" s="51" t="s">
        <v>320</v>
      </c>
      <c r="AI77" s="568"/>
      <c r="AJ77" s="82"/>
      <c r="AK77" s="1113"/>
      <c r="AL77" s="1281"/>
      <c r="AM77" s="1029"/>
      <c r="AN77" s="1029"/>
      <c r="AO77" s="1029"/>
      <c r="AP77" s="1029"/>
      <c r="AQ77" s="1381"/>
      <c r="AR77" s="1029"/>
      <c r="AS77" s="51" t="s">
        <v>320</v>
      </c>
      <c r="AT77" s="568"/>
      <c r="AU77" s="82"/>
      <c r="AV77" s="1113"/>
      <c r="AW77" s="1281"/>
      <c r="AX77" s="1029"/>
      <c r="AY77" s="1029"/>
      <c r="AZ77" s="1029"/>
      <c r="BA77" s="1029"/>
      <c r="BB77" s="1381"/>
      <c r="BC77" s="1029"/>
      <c r="BD77" s="51" t="s">
        <v>320</v>
      </c>
      <c r="BE77" s="568"/>
      <c r="BF77" s="82"/>
      <c r="BG77" s="1113"/>
      <c r="BH77" s="1281"/>
      <c r="BI77" s="1029"/>
      <c r="BJ77" s="1029"/>
      <c r="BK77" s="1029"/>
      <c r="BL77" s="1029"/>
      <c r="BM77" s="1381"/>
      <c r="BN77" s="1029"/>
      <c r="BO77" s="51" t="s">
        <v>320</v>
      </c>
      <c r="BP77" s="568"/>
      <c r="BQ77" s="82"/>
      <c r="BR77" s="1113"/>
      <c r="BS77" s="1281"/>
      <c r="BT77" s="1029"/>
      <c r="BU77" s="1029"/>
      <c r="BV77" s="1029"/>
      <c r="BW77" s="1029"/>
      <c r="BX77" s="1381"/>
      <c r="BY77" s="1029"/>
      <c r="BZ77" s="51" t="s">
        <v>320</v>
      </c>
      <c r="CA77" s="568"/>
      <c r="CB77" s="82"/>
      <c r="CC77" s="1113"/>
      <c r="CD77" s="1281"/>
      <c r="CE77" s="1029"/>
      <c r="CF77" s="1029"/>
      <c r="CG77" s="1029"/>
      <c r="CH77" s="1029"/>
      <c r="CI77" s="1381"/>
      <c r="CJ77" s="1029"/>
      <c r="CK77" s="51" t="s">
        <v>320</v>
      </c>
      <c r="CL77" s="568"/>
      <c r="CM77" s="82"/>
      <c r="CN77" s="1113"/>
      <c r="CO77" s="1281"/>
      <c r="CP77" s="1029"/>
      <c r="CQ77" s="1029"/>
      <c r="CR77" s="1029"/>
      <c r="CS77" s="1029"/>
      <c r="CT77" s="1381"/>
      <c r="CU77" s="1029"/>
      <c r="CV77" s="51" t="s">
        <v>320</v>
      </c>
      <c r="CW77" s="568"/>
      <c r="CY77" s="1113"/>
      <c r="CZ77" s="1281"/>
      <c r="DA77" s="1029"/>
      <c r="DB77" s="1029"/>
      <c r="DC77" s="1029"/>
      <c r="DD77" s="1029"/>
      <c r="DE77" s="1381"/>
      <c r="DF77" s="1029"/>
      <c r="DG77" s="51" t="s">
        <v>320</v>
      </c>
      <c r="DH77" s="56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</row>
    <row r="78" spans="1:140" ht="149.25" customHeight="1" x14ac:dyDescent="0.25">
      <c r="A78" s="50" t="s">
        <v>647</v>
      </c>
      <c r="B78" s="631" t="s">
        <v>95</v>
      </c>
      <c r="C78" s="91">
        <f t="shared" ref="C78:D83" si="136">O78+Z78+AK78+AV78+BG78+BR78+CC78+CN78+CY78</f>
        <v>10000</v>
      </c>
      <c r="D78" s="71">
        <f t="shared" ref="D78:J83" si="137">P78+AA78+AL78+AW78+BH78+BS78+CD78+CO78+CZ78</f>
        <v>0</v>
      </c>
      <c r="E78" s="71">
        <f t="shared" si="137"/>
        <v>0</v>
      </c>
      <c r="F78" s="71">
        <f t="shared" si="137"/>
        <v>0</v>
      </c>
      <c r="G78" s="71">
        <f t="shared" si="137"/>
        <v>0</v>
      </c>
      <c r="H78" s="71">
        <f t="shared" si="137"/>
        <v>0</v>
      </c>
      <c r="I78" s="71">
        <f t="shared" si="137"/>
        <v>0</v>
      </c>
      <c r="J78" s="71">
        <f t="shared" si="137"/>
        <v>0</v>
      </c>
      <c r="K78" s="51" t="s">
        <v>952</v>
      </c>
      <c r="L78" s="204">
        <v>1</v>
      </c>
      <c r="M78" s="58">
        <f t="shared" si="128"/>
        <v>0</v>
      </c>
      <c r="N78" s="66"/>
      <c r="O78" s="691">
        <v>0</v>
      </c>
      <c r="P78" s="643">
        <f>U78+V78</f>
        <v>0</v>
      </c>
      <c r="Q78" s="569"/>
      <c r="R78" s="569"/>
      <c r="S78" s="569"/>
      <c r="T78" s="569"/>
      <c r="U78" s="679">
        <f>Q78+R78+S78+T78</f>
        <v>0</v>
      </c>
      <c r="V78" s="569"/>
      <c r="W78" s="525" t="s">
        <v>952</v>
      </c>
      <c r="X78" s="672"/>
      <c r="Y78" s="66"/>
      <c r="Z78" s="97">
        <v>10000</v>
      </c>
      <c r="AA78" s="93">
        <f>AF78+AG78</f>
        <v>0</v>
      </c>
      <c r="AB78" s="564"/>
      <c r="AC78" s="564"/>
      <c r="AD78" s="564"/>
      <c r="AE78" s="564"/>
      <c r="AF78" s="71">
        <f>AB78+AC78+AD78+AE78</f>
        <v>0</v>
      </c>
      <c r="AG78" s="564"/>
      <c r="AH78" s="51" t="s">
        <v>952</v>
      </c>
      <c r="AI78" s="190"/>
      <c r="AJ78" s="66"/>
      <c r="AK78" s="97">
        <v>0</v>
      </c>
      <c r="AL78" s="93">
        <f>AQ78+AR78</f>
        <v>0</v>
      </c>
      <c r="AM78" s="564"/>
      <c r="AN78" s="564"/>
      <c r="AO78" s="564"/>
      <c r="AP78" s="564"/>
      <c r="AQ78" s="71">
        <f>AM78+AN78+AO78+AP78</f>
        <v>0</v>
      </c>
      <c r="AR78" s="564"/>
      <c r="AS78" s="51" t="s">
        <v>952</v>
      </c>
      <c r="AT78" s="190"/>
      <c r="AU78" s="66"/>
      <c r="AV78" s="97">
        <v>0</v>
      </c>
      <c r="AW78" s="93">
        <f>BB78+BC78</f>
        <v>0</v>
      </c>
      <c r="AX78" s="564"/>
      <c r="AY78" s="564"/>
      <c r="AZ78" s="564"/>
      <c r="BA78" s="564"/>
      <c r="BB78" s="71">
        <f>AX78+AY78+AZ78+BA78</f>
        <v>0</v>
      </c>
      <c r="BC78" s="564"/>
      <c r="BD78" s="51" t="s">
        <v>952</v>
      </c>
      <c r="BE78" s="190"/>
      <c r="BF78" s="66"/>
      <c r="BG78" s="97">
        <v>0</v>
      </c>
      <c r="BH78" s="93">
        <f>BM78+BN78</f>
        <v>0</v>
      </c>
      <c r="BI78" s="564"/>
      <c r="BJ78" s="564"/>
      <c r="BK78" s="564"/>
      <c r="BL78" s="564"/>
      <c r="BM78" s="71">
        <f>BI78+BJ78+BK78+BL78</f>
        <v>0</v>
      </c>
      <c r="BN78" s="564"/>
      <c r="BO78" s="51" t="s">
        <v>952</v>
      </c>
      <c r="BP78" s="190"/>
      <c r="BQ78" s="66"/>
      <c r="BR78" s="97">
        <v>0</v>
      </c>
      <c r="BS78" s="93">
        <f>BX78+BY78</f>
        <v>0</v>
      </c>
      <c r="BT78" s="564"/>
      <c r="BU78" s="564"/>
      <c r="BV78" s="564"/>
      <c r="BW78" s="564"/>
      <c r="BX78" s="71">
        <f>BT78+BU78+BV78+BW78</f>
        <v>0</v>
      </c>
      <c r="BY78" s="564"/>
      <c r="BZ78" s="51" t="s">
        <v>952</v>
      </c>
      <c r="CA78" s="190"/>
      <c r="CB78" s="66"/>
      <c r="CC78" s="97">
        <v>0</v>
      </c>
      <c r="CD78" s="93">
        <f>CI78+CJ78</f>
        <v>0</v>
      </c>
      <c r="CE78" s="564"/>
      <c r="CF78" s="564"/>
      <c r="CG78" s="564"/>
      <c r="CH78" s="564"/>
      <c r="CI78" s="71">
        <f>CE78+CF78+CG78+CH78</f>
        <v>0</v>
      </c>
      <c r="CJ78" s="564"/>
      <c r="CK78" s="51" t="s">
        <v>952</v>
      </c>
      <c r="CL78" s="190"/>
      <c r="CM78" s="66"/>
      <c r="CN78" s="97">
        <v>0</v>
      </c>
      <c r="CO78" s="93">
        <f>CT78+CU78</f>
        <v>0</v>
      </c>
      <c r="CP78" s="564"/>
      <c r="CQ78" s="564"/>
      <c r="CR78" s="564"/>
      <c r="CS78" s="564"/>
      <c r="CT78" s="71">
        <f>CP78+CQ78+CR78+CS78</f>
        <v>0</v>
      </c>
      <c r="CU78" s="564"/>
      <c r="CV78" s="51" t="s">
        <v>952</v>
      </c>
      <c r="CW78" s="190"/>
      <c r="CY78" s="97">
        <v>0</v>
      </c>
      <c r="CZ78" s="93">
        <f>DE78+DF78</f>
        <v>0</v>
      </c>
      <c r="DA78" s="564"/>
      <c r="DB78" s="564"/>
      <c r="DC78" s="564"/>
      <c r="DD78" s="564"/>
      <c r="DE78" s="71">
        <f>DA78+DB78+DC78+DD78</f>
        <v>0</v>
      </c>
      <c r="DF78" s="564"/>
      <c r="DG78" s="51" t="s">
        <v>952</v>
      </c>
      <c r="DH78" s="190"/>
    </row>
    <row r="79" spans="1:140" ht="114" customHeight="1" x14ac:dyDescent="0.25">
      <c r="A79" s="1174" t="s">
        <v>307</v>
      </c>
      <c r="B79" s="1186" t="s">
        <v>648</v>
      </c>
      <c r="C79" s="91">
        <f t="shared" si="136"/>
        <v>1000</v>
      </c>
      <c r="D79" s="71">
        <f t="shared" si="137"/>
        <v>1000</v>
      </c>
      <c r="E79" s="71">
        <f t="shared" si="137"/>
        <v>0</v>
      </c>
      <c r="F79" s="71">
        <f t="shared" si="137"/>
        <v>1000</v>
      </c>
      <c r="G79" s="71">
        <f t="shared" si="137"/>
        <v>0</v>
      </c>
      <c r="H79" s="71">
        <f t="shared" si="137"/>
        <v>0</v>
      </c>
      <c r="I79" s="71">
        <f t="shared" si="137"/>
        <v>1000</v>
      </c>
      <c r="J79" s="71">
        <f t="shared" si="137"/>
        <v>0</v>
      </c>
      <c r="K79" s="90" t="s">
        <v>317</v>
      </c>
      <c r="L79" s="204">
        <v>3</v>
      </c>
      <c r="M79" s="58">
        <f t="shared" si="128"/>
        <v>1</v>
      </c>
      <c r="N79" s="66"/>
      <c r="O79" s="691">
        <v>300</v>
      </c>
      <c r="P79" s="643">
        <f>U79+V79</f>
        <v>1000</v>
      </c>
      <c r="Q79" s="569"/>
      <c r="R79" s="569">
        <v>1000</v>
      </c>
      <c r="S79" s="569"/>
      <c r="T79" s="569"/>
      <c r="U79" s="679">
        <f>Q79+R79+S79+T79</f>
        <v>1000</v>
      </c>
      <c r="V79" s="569"/>
      <c r="W79" s="692" t="s">
        <v>317</v>
      </c>
      <c r="X79" s="672">
        <v>1</v>
      </c>
      <c r="Y79" s="66"/>
      <c r="Z79" s="97">
        <v>350</v>
      </c>
      <c r="AA79" s="93">
        <f>AF79+AG79</f>
        <v>0</v>
      </c>
      <c r="AB79" s="564"/>
      <c r="AC79" s="564"/>
      <c r="AD79" s="564"/>
      <c r="AE79" s="564"/>
      <c r="AF79" s="71">
        <f>AB79+AC79+AD79+AE79</f>
        <v>0</v>
      </c>
      <c r="AG79" s="564"/>
      <c r="AH79" s="90" t="s">
        <v>317</v>
      </c>
      <c r="AI79" s="190"/>
      <c r="AJ79" s="66"/>
      <c r="AK79" s="97">
        <v>350</v>
      </c>
      <c r="AL79" s="93">
        <f>AQ79+AR79</f>
        <v>0</v>
      </c>
      <c r="AM79" s="564"/>
      <c r="AN79" s="564"/>
      <c r="AO79" s="564"/>
      <c r="AP79" s="564"/>
      <c r="AQ79" s="71">
        <f>AM79+AN79+AO79+AP79</f>
        <v>0</v>
      </c>
      <c r="AR79" s="564"/>
      <c r="AS79" s="90" t="s">
        <v>317</v>
      </c>
      <c r="AT79" s="190"/>
      <c r="AU79" s="66"/>
      <c r="AV79" s="97">
        <v>0</v>
      </c>
      <c r="AW79" s="93">
        <f>BB79+BC79</f>
        <v>0</v>
      </c>
      <c r="AX79" s="564"/>
      <c r="AY79" s="564"/>
      <c r="AZ79" s="564"/>
      <c r="BA79" s="564"/>
      <c r="BB79" s="71">
        <f>AX79+AY79+AZ79+BA79</f>
        <v>0</v>
      </c>
      <c r="BC79" s="564"/>
      <c r="BD79" s="90" t="s">
        <v>317</v>
      </c>
      <c r="BE79" s="190"/>
      <c r="BF79" s="66"/>
      <c r="BG79" s="97">
        <v>0</v>
      </c>
      <c r="BH79" s="93">
        <f>BM79+BN79</f>
        <v>0</v>
      </c>
      <c r="BI79" s="564"/>
      <c r="BJ79" s="564"/>
      <c r="BK79" s="564"/>
      <c r="BL79" s="564"/>
      <c r="BM79" s="71">
        <f>BI79+BJ79+BK79+BL79</f>
        <v>0</v>
      </c>
      <c r="BN79" s="564"/>
      <c r="BO79" s="90" t="s">
        <v>317</v>
      </c>
      <c r="BP79" s="190"/>
      <c r="BQ79" s="66"/>
      <c r="BR79" s="97">
        <v>0</v>
      </c>
      <c r="BS79" s="93">
        <f>BX79+BY79</f>
        <v>0</v>
      </c>
      <c r="BT79" s="564"/>
      <c r="BU79" s="564"/>
      <c r="BV79" s="564"/>
      <c r="BW79" s="564"/>
      <c r="BX79" s="71">
        <f>BT79+BU79+BV79+BW79</f>
        <v>0</v>
      </c>
      <c r="BY79" s="564"/>
      <c r="BZ79" s="90" t="s">
        <v>317</v>
      </c>
      <c r="CA79" s="190"/>
      <c r="CB79" s="66"/>
      <c r="CC79" s="97">
        <v>0</v>
      </c>
      <c r="CD79" s="93">
        <f>CI79+CJ79</f>
        <v>0</v>
      </c>
      <c r="CE79" s="564"/>
      <c r="CF79" s="564"/>
      <c r="CG79" s="564"/>
      <c r="CH79" s="564"/>
      <c r="CI79" s="71">
        <f>CE79+CF79+CG79+CH79</f>
        <v>0</v>
      </c>
      <c r="CJ79" s="564"/>
      <c r="CK79" s="90" t="s">
        <v>317</v>
      </c>
      <c r="CL79" s="190"/>
      <c r="CM79" s="66"/>
      <c r="CN79" s="97">
        <v>0</v>
      </c>
      <c r="CO79" s="93">
        <f>CT79+CU79</f>
        <v>0</v>
      </c>
      <c r="CP79" s="564"/>
      <c r="CQ79" s="564"/>
      <c r="CR79" s="564"/>
      <c r="CS79" s="564"/>
      <c r="CT79" s="71">
        <f>CP79+CQ79+CR79+CS79</f>
        <v>0</v>
      </c>
      <c r="CU79" s="564"/>
      <c r="CV79" s="90" t="s">
        <v>317</v>
      </c>
      <c r="CW79" s="190"/>
      <c r="CY79" s="97">
        <v>0</v>
      </c>
      <c r="CZ79" s="93">
        <f>DE79+DF79</f>
        <v>0</v>
      </c>
      <c r="DA79" s="564"/>
      <c r="DB79" s="564"/>
      <c r="DC79" s="564"/>
      <c r="DD79" s="564"/>
      <c r="DE79" s="71">
        <f>DA79+DB79+DC79+DD79</f>
        <v>0</v>
      </c>
      <c r="DF79" s="564"/>
      <c r="DG79" s="90" t="s">
        <v>317</v>
      </c>
      <c r="DH79" s="190"/>
    </row>
    <row r="80" spans="1:140" ht="156.75" customHeight="1" x14ac:dyDescent="0.25">
      <c r="A80" s="1174"/>
      <c r="B80" s="1186"/>
      <c r="C80" s="91">
        <f t="shared" si="136"/>
        <v>1000</v>
      </c>
      <c r="D80" s="71">
        <f t="shared" si="137"/>
        <v>1000</v>
      </c>
      <c r="E80" s="71">
        <f t="shared" si="137"/>
        <v>0</v>
      </c>
      <c r="F80" s="71">
        <f t="shared" si="137"/>
        <v>1000</v>
      </c>
      <c r="G80" s="71">
        <f t="shared" si="137"/>
        <v>0</v>
      </c>
      <c r="H80" s="71">
        <f t="shared" si="137"/>
        <v>0</v>
      </c>
      <c r="I80" s="71">
        <f t="shared" si="137"/>
        <v>1000</v>
      </c>
      <c r="J80" s="71">
        <f t="shared" si="137"/>
        <v>0</v>
      </c>
      <c r="K80" s="90" t="s">
        <v>315</v>
      </c>
      <c r="L80" s="204">
        <v>3</v>
      </c>
      <c r="M80" s="58">
        <f t="shared" si="128"/>
        <v>1</v>
      </c>
      <c r="N80" s="66"/>
      <c r="O80" s="691">
        <v>300</v>
      </c>
      <c r="P80" s="643">
        <f>U80+V80</f>
        <v>1000</v>
      </c>
      <c r="Q80" s="569"/>
      <c r="R80" s="569">
        <v>1000</v>
      </c>
      <c r="S80" s="569"/>
      <c r="T80" s="569"/>
      <c r="U80" s="679">
        <f>Q80+R80+S80+T80</f>
        <v>1000</v>
      </c>
      <c r="V80" s="569"/>
      <c r="W80" s="692" t="s">
        <v>315</v>
      </c>
      <c r="X80" s="672">
        <v>1</v>
      </c>
      <c r="Y80" s="66"/>
      <c r="Z80" s="97">
        <v>350</v>
      </c>
      <c r="AA80" s="93">
        <f>AF80+AG80</f>
        <v>0</v>
      </c>
      <c r="AB80" s="564"/>
      <c r="AC80" s="564"/>
      <c r="AD80" s="564"/>
      <c r="AE80" s="564"/>
      <c r="AF80" s="71">
        <f>AB80+AC80+AD80+AE80</f>
        <v>0</v>
      </c>
      <c r="AG80" s="564"/>
      <c r="AH80" s="90" t="s">
        <v>315</v>
      </c>
      <c r="AI80" s="190"/>
      <c r="AJ80" s="66"/>
      <c r="AK80" s="97">
        <v>350</v>
      </c>
      <c r="AL80" s="93">
        <f>AQ80+AR80</f>
        <v>0</v>
      </c>
      <c r="AM80" s="564"/>
      <c r="AN80" s="564"/>
      <c r="AO80" s="564"/>
      <c r="AP80" s="564"/>
      <c r="AQ80" s="71">
        <f>AM80+AN80+AO80+AP80</f>
        <v>0</v>
      </c>
      <c r="AR80" s="564"/>
      <c r="AS80" s="90" t="s">
        <v>315</v>
      </c>
      <c r="AT80" s="190"/>
      <c r="AU80" s="66"/>
      <c r="AV80" s="97">
        <v>0</v>
      </c>
      <c r="AW80" s="93">
        <f>BB80+BC80</f>
        <v>0</v>
      </c>
      <c r="AX80" s="564"/>
      <c r="AY80" s="564"/>
      <c r="AZ80" s="564"/>
      <c r="BA80" s="564"/>
      <c r="BB80" s="71">
        <f>AX80+AY80+AZ80+BA80</f>
        <v>0</v>
      </c>
      <c r="BC80" s="564"/>
      <c r="BD80" s="90" t="s">
        <v>315</v>
      </c>
      <c r="BE80" s="190"/>
      <c r="BF80" s="66"/>
      <c r="BG80" s="97">
        <v>0</v>
      </c>
      <c r="BH80" s="93">
        <f>BM80+BN80</f>
        <v>0</v>
      </c>
      <c r="BI80" s="564"/>
      <c r="BJ80" s="564"/>
      <c r="BK80" s="564"/>
      <c r="BL80" s="564"/>
      <c r="BM80" s="71">
        <f>BI80+BJ80+BK80+BL80</f>
        <v>0</v>
      </c>
      <c r="BN80" s="564"/>
      <c r="BO80" s="90" t="s">
        <v>315</v>
      </c>
      <c r="BP80" s="190"/>
      <c r="BQ80" s="66"/>
      <c r="BR80" s="97">
        <v>0</v>
      </c>
      <c r="BS80" s="93">
        <f>BX80+BY80</f>
        <v>0</v>
      </c>
      <c r="BT80" s="564"/>
      <c r="BU80" s="564"/>
      <c r="BV80" s="564"/>
      <c r="BW80" s="564"/>
      <c r="BX80" s="71">
        <f>BT80+BU80+BV80+BW80</f>
        <v>0</v>
      </c>
      <c r="BY80" s="564"/>
      <c r="BZ80" s="90" t="s">
        <v>315</v>
      </c>
      <c r="CA80" s="190"/>
      <c r="CB80" s="66"/>
      <c r="CC80" s="97">
        <v>0</v>
      </c>
      <c r="CD80" s="93">
        <f>CI80+CJ80</f>
        <v>0</v>
      </c>
      <c r="CE80" s="564"/>
      <c r="CF80" s="564"/>
      <c r="CG80" s="564"/>
      <c r="CH80" s="564"/>
      <c r="CI80" s="71">
        <f>CE80+CF80+CG80+CH80</f>
        <v>0</v>
      </c>
      <c r="CJ80" s="564"/>
      <c r="CK80" s="90" t="s">
        <v>315</v>
      </c>
      <c r="CL80" s="190"/>
      <c r="CM80" s="66"/>
      <c r="CN80" s="97">
        <v>0</v>
      </c>
      <c r="CO80" s="93">
        <f>CT80+CU80</f>
        <v>0</v>
      </c>
      <c r="CP80" s="564"/>
      <c r="CQ80" s="564"/>
      <c r="CR80" s="564"/>
      <c r="CS80" s="564"/>
      <c r="CT80" s="71">
        <f>CP80+CQ80+CR80+CS80</f>
        <v>0</v>
      </c>
      <c r="CU80" s="564"/>
      <c r="CV80" s="90" t="s">
        <v>315</v>
      </c>
      <c r="CW80" s="190"/>
      <c r="CY80" s="97">
        <v>0</v>
      </c>
      <c r="CZ80" s="93">
        <f>DE80+DF80</f>
        <v>0</v>
      </c>
      <c r="DA80" s="564"/>
      <c r="DB80" s="564"/>
      <c r="DC80" s="564"/>
      <c r="DD80" s="564"/>
      <c r="DE80" s="71">
        <f>DA80+DB80+DC80+DD80</f>
        <v>0</v>
      </c>
      <c r="DF80" s="564"/>
      <c r="DG80" s="90" t="s">
        <v>315</v>
      </c>
      <c r="DH80" s="190"/>
    </row>
    <row r="81" spans="1:140" ht="190.5" customHeight="1" x14ac:dyDescent="0.25">
      <c r="A81" s="1174"/>
      <c r="B81" s="1186"/>
      <c r="C81" s="91">
        <f t="shared" si="136"/>
        <v>1000</v>
      </c>
      <c r="D81" s="71">
        <f t="shared" si="137"/>
        <v>1000</v>
      </c>
      <c r="E81" s="71">
        <f t="shared" si="137"/>
        <v>0</v>
      </c>
      <c r="F81" s="71">
        <f t="shared" si="137"/>
        <v>1000</v>
      </c>
      <c r="G81" s="71">
        <f t="shared" si="137"/>
        <v>0</v>
      </c>
      <c r="H81" s="71">
        <f t="shared" si="137"/>
        <v>0</v>
      </c>
      <c r="I81" s="71">
        <f t="shared" si="137"/>
        <v>1000</v>
      </c>
      <c r="J81" s="71">
        <f t="shared" si="137"/>
        <v>0</v>
      </c>
      <c r="K81" s="90" t="s">
        <v>316</v>
      </c>
      <c r="L81" s="204">
        <v>3</v>
      </c>
      <c r="M81" s="58">
        <f t="shared" si="128"/>
        <v>1</v>
      </c>
      <c r="N81" s="66"/>
      <c r="O81" s="691">
        <v>300</v>
      </c>
      <c r="P81" s="643">
        <f>U81+V81</f>
        <v>1000</v>
      </c>
      <c r="Q81" s="569"/>
      <c r="R81" s="569">
        <v>1000</v>
      </c>
      <c r="S81" s="569"/>
      <c r="T81" s="569"/>
      <c r="U81" s="679">
        <f>Q81+R81+S81+T81</f>
        <v>1000</v>
      </c>
      <c r="V81" s="569"/>
      <c r="W81" s="692" t="s">
        <v>316</v>
      </c>
      <c r="X81" s="672">
        <v>1</v>
      </c>
      <c r="Y81" s="66"/>
      <c r="Z81" s="97">
        <v>350</v>
      </c>
      <c r="AA81" s="93">
        <f>AF81+AG81</f>
        <v>0</v>
      </c>
      <c r="AB81" s="564"/>
      <c r="AC81" s="564"/>
      <c r="AD81" s="564"/>
      <c r="AE81" s="564"/>
      <c r="AF81" s="71">
        <f>AB81+AC81+AD81+AE81</f>
        <v>0</v>
      </c>
      <c r="AG81" s="564"/>
      <c r="AH81" s="90" t="s">
        <v>316</v>
      </c>
      <c r="AI81" s="190"/>
      <c r="AJ81" s="66"/>
      <c r="AK81" s="97">
        <v>350</v>
      </c>
      <c r="AL81" s="93">
        <f>AQ81+AR81</f>
        <v>0</v>
      </c>
      <c r="AM81" s="564"/>
      <c r="AN81" s="564"/>
      <c r="AO81" s="564"/>
      <c r="AP81" s="564"/>
      <c r="AQ81" s="71">
        <f>AM81+AN81+AO81+AP81</f>
        <v>0</v>
      </c>
      <c r="AR81" s="564"/>
      <c r="AS81" s="90" t="s">
        <v>316</v>
      </c>
      <c r="AT81" s="190"/>
      <c r="AU81" s="66"/>
      <c r="AV81" s="97">
        <v>0</v>
      </c>
      <c r="AW81" s="93">
        <f>BB81+BC81</f>
        <v>0</v>
      </c>
      <c r="AX81" s="564"/>
      <c r="AY81" s="564"/>
      <c r="AZ81" s="564"/>
      <c r="BA81" s="564"/>
      <c r="BB81" s="71">
        <f>AX81+AY81+AZ81+BA81</f>
        <v>0</v>
      </c>
      <c r="BC81" s="564"/>
      <c r="BD81" s="90" t="s">
        <v>316</v>
      </c>
      <c r="BE81" s="190"/>
      <c r="BF81" s="66"/>
      <c r="BG81" s="97">
        <v>0</v>
      </c>
      <c r="BH81" s="93">
        <f>BM81+BN81</f>
        <v>0</v>
      </c>
      <c r="BI81" s="564"/>
      <c r="BJ81" s="564"/>
      <c r="BK81" s="564"/>
      <c r="BL81" s="564"/>
      <c r="BM81" s="71">
        <f>BI81+BJ81+BK81+BL81</f>
        <v>0</v>
      </c>
      <c r="BN81" s="564"/>
      <c r="BO81" s="90" t="s">
        <v>316</v>
      </c>
      <c r="BP81" s="190"/>
      <c r="BQ81" s="66"/>
      <c r="BR81" s="97">
        <v>0</v>
      </c>
      <c r="BS81" s="93">
        <f>BX81+BY81</f>
        <v>0</v>
      </c>
      <c r="BT81" s="564"/>
      <c r="BU81" s="564"/>
      <c r="BV81" s="564"/>
      <c r="BW81" s="564"/>
      <c r="BX81" s="71">
        <f>BT81+BU81+BV81+BW81</f>
        <v>0</v>
      </c>
      <c r="BY81" s="564"/>
      <c r="BZ81" s="90" t="s">
        <v>316</v>
      </c>
      <c r="CA81" s="190"/>
      <c r="CB81" s="66"/>
      <c r="CC81" s="97">
        <v>0</v>
      </c>
      <c r="CD81" s="93">
        <f>CI81+CJ81</f>
        <v>0</v>
      </c>
      <c r="CE81" s="564"/>
      <c r="CF81" s="564"/>
      <c r="CG81" s="564"/>
      <c r="CH81" s="564"/>
      <c r="CI81" s="71">
        <f>CE81+CF81+CG81+CH81</f>
        <v>0</v>
      </c>
      <c r="CJ81" s="564"/>
      <c r="CK81" s="90" t="s">
        <v>316</v>
      </c>
      <c r="CL81" s="190"/>
      <c r="CM81" s="66"/>
      <c r="CN81" s="97">
        <v>0</v>
      </c>
      <c r="CO81" s="93">
        <f>CT81+CU81</f>
        <v>0</v>
      </c>
      <c r="CP81" s="564"/>
      <c r="CQ81" s="564"/>
      <c r="CR81" s="564"/>
      <c r="CS81" s="564"/>
      <c r="CT81" s="71">
        <f>CP81+CQ81+CR81+CS81</f>
        <v>0</v>
      </c>
      <c r="CU81" s="564"/>
      <c r="CV81" s="90" t="s">
        <v>316</v>
      </c>
      <c r="CW81" s="190"/>
      <c r="CY81" s="97">
        <v>0</v>
      </c>
      <c r="CZ81" s="93">
        <f>DE81+DF81</f>
        <v>0</v>
      </c>
      <c r="DA81" s="564"/>
      <c r="DB81" s="564"/>
      <c r="DC81" s="564"/>
      <c r="DD81" s="564"/>
      <c r="DE81" s="71">
        <f>DA81+DB81+DC81+DD81</f>
        <v>0</v>
      </c>
      <c r="DF81" s="564"/>
      <c r="DG81" s="90" t="s">
        <v>316</v>
      </c>
      <c r="DH81" s="190"/>
    </row>
    <row r="82" spans="1:140" ht="200.25" customHeight="1" thickBot="1" x14ac:dyDescent="0.3">
      <c r="A82" s="1370"/>
      <c r="B82" s="1349"/>
      <c r="C82" s="91">
        <f t="shared" si="136"/>
        <v>1000</v>
      </c>
      <c r="D82" s="71">
        <f t="shared" si="137"/>
        <v>0</v>
      </c>
      <c r="E82" s="71">
        <f t="shared" si="137"/>
        <v>0</v>
      </c>
      <c r="F82" s="71">
        <f t="shared" si="137"/>
        <v>0</v>
      </c>
      <c r="G82" s="71">
        <f t="shared" si="137"/>
        <v>0</v>
      </c>
      <c r="H82" s="71">
        <f t="shared" si="137"/>
        <v>0</v>
      </c>
      <c r="I82" s="71">
        <f t="shared" si="137"/>
        <v>0</v>
      </c>
      <c r="J82" s="71">
        <f t="shared" si="137"/>
        <v>0</v>
      </c>
      <c r="K82" s="103" t="s">
        <v>318</v>
      </c>
      <c r="L82" s="205">
        <v>3</v>
      </c>
      <c r="M82" s="58">
        <f t="shared" si="128"/>
        <v>0</v>
      </c>
      <c r="N82" s="66"/>
      <c r="O82" s="693">
        <v>300</v>
      </c>
      <c r="P82" s="698">
        <f>U82+V82</f>
        <v>0</v>
      </c>
      <c r="Q82" s="694"/>
      <c r="R82" s="694"/>
      <c r="S82" s="694"/>
      <c r="T82" s="694"/>
      <c r="U82" s="679">
        <f>Q82+R82+S82+T82</f>
        <v>0</v>
      </c>
      <c r="V82" s="694"/>
      <c r="W82" s="699" t="s">
        <v>318</v>
      </c>
      <c r="X82" s="677"/>
      <c r="Y82" s="66"/>
      <c r="Z82" s="99">
        <v>350</v>
      </c>
      <c r="AA82" s="105">
        <f>AF82+AG82</f>
        <v>0</v>
      </c>
      <c r="AB82" s="565"/>
      <c r="AC82" s="565"/>
      <c r="AD82" s="565"/>
      <c r="AE82" s="565"/>
      <c r="AF82" s="71">
        <f>AB82+AC82+AD82+AE82</f>
        <v>0</v>
      </c>
      <c r="AG82" s="565"/>
      <c r="AH82" s="103" t="s">
        <v>318</v>
      </c>
      <c r="AI82" s="558"/>
      <c r="AJ82" s="66"/>
      <c r="AK82" s="99">
        <v>350</v>
      </c>
      <c r="AL82" s="105">
        <f>AQ82+AR82</f>
        <v>0</v>
      </c>
      <c r="AM82" s="565"/>
      <c r="AN82" s="565"/>
      <c r="AO82" s="565"/>
      <c r="AP82" s="565"/>
      <c r="AQ82" s="71">
        <f>AM82+AN82+AO82+AP82</f>
        <v>0</v>
      </c>
      <c r="AR82" s="565"/>
      <c r="AS82" s="103" t="s">
        <v>318</v>
      </c>
      <c r="AT82" s="558"/>
      <c r="AU82" s="66"/>
      <c r="AV82" s="99">
        <v>0</v>
      </c>
      <c r="AW82" s="105">
        <f>BB82+BC82</f>
        <v>0</v>
      </c>
      <c r="AX82" s="565"/>
      <c r="AY82" s="565"/>
      <c r="AZ82" s="565"/>
      <c r="BA82" s="565"/>
      <c r="BB82" s="71">
        <f>AX82+AY82+AZ82+BA82</f>
        <v>0</v>
      </c>
      <c r="BC82" s="565"/>
      <c r="BD82" s="103" t="s">
        <v>318</v>
      </c>
      <c r="BE82" s="558"/>
      <c r="BF82" s="66"/>
      <c r="BG82" s="99">
        <v>0</v>
      </c>
      <c r="BH82" s="105">
        <f>BM82+BN82</f>
        <v>0</v>
      </c>
      <c r="BI82" s="565"/>
      <c r="BJ82" s="565"/>
      <c r="BK82" s="565"/>
      <c r="BL82" s="565"/>
      <c r="BM82" s="71">
        <f>BI82+BJ82+BK82+BL82</f>
        <v>0</v>
      </c>
      <c r="BN82" s="565"/>
      <c r="BO82" s="103" t="s">
        <v>318</v>
      </c>
      <c r="BP82" s="558"/>
      <c r="BQ82" s="66"/>
      <c r="BR82" s="99">
        <v>0</v>
      </c>
      <c r="BS82" s="105">
        <f>BX82+BY82</f>
        <v>0</v>
      </c>
      <c r="BT82" s="565"/>
      <c r="BU82" s="565"/>
      <c r="BV82" s="565"/>
      <c r="BW82" s="565"/>
      <c r="BX82" s="71">
        <f>BT82+BU82+BV82+BW82</f>
        <v>0</v>
      </c>
      <c r="BY82" s="565"/>
      <c r="BZ82" s="103" t="s">
        <v>318</v>
      </c>
      <c r="CA82" s="558"/>
      <c r="CB82" s="66"/>
      <c r="CC82" s="99">
        <v>0</v>
      </c>
      <c r="CD82" s="105">
        <f>CI82+CJ82</f>
        <v>0</v>
      </c>
      <c r="CE82" s="565"/>
      <c r="CF82" s="565"/>
      <c r="CG82" s="565"/>
      <c r="CH82" s="565"/>
      <c r="CI82" s="71">
        <f>CE82+CF82+CG82+CH82</f>
        <v>0</v>
      </c>
      <c r="CJ82" s="565"/>
      <c r="CK82" s="103" t="s">
        <v>318</v>
      </c>
      <c r="CL82" s="558"/>
      <c r="CM82" s="66"/>
      <c r="CN82" s="99">
        <v>0</v>
      </c>
      <c r="CO82" s="105">
        <f>CT82+CU82</f>
        <v>0</v>
      </c>
      <c r="CP82" s="565"/>
      <c r="CQ82" s="565"/>
      <c r="CR82" s="565"/>
      <c r="CS82" s="565"/>
      <c r="CT82" s="71">
        <f>CP82+CQ82+CR82+CS82</f>
        <v>0</v>
      </c>
      <c r="CU82" s="565"/>
      <c r="CV82" s="103" t="s">
        <v>318</v>
      </c>
      <c r="CW82" s="558"/>
      <c r="CY82" s="99">
        <v>0</v>
      </c>
      <c r="CZ82" s="105">
        <f>DE82+DF82</f>
        <v>0</v>
      </c>
      <c r="DA82" s="565"/>
      <c r="DB82" s="565"/>
      <c r="DC82" s="565"/>
      <c r="DD82" s="565"/>
      <c r="DE82" s="71">
        <f>DA82+DB82+DC82+DD82</f>
        <v>0</v>
      </c>
      <c r="DF82" s="565"/>
      <c r="DG82" s="103" t="s">
        <v>318</v>
      </c>
      <c r="DH82" s="558"/>
    </row>
    <row r="83" spans="1:140" ht="37.5" customHeight="1" thickBot="1" x14ac:dyDescent="0.3">
      <c r="A83" s="1266" t="s">
        <v>469</v>
      </c>
      <c r="B83" s="1267"/>
      <c r="C83" s="94">
        <f t="shared" si="136"/>
        <v>6786400</v>
      </c>
      <c r="D83" s="124">
        <f t="shared" si="136"/>
        <v>2929813</v>
      </c>
      <c r="E83" s="124">
        <f t="shared" si="137"/>
        <v>1915048</v>
      </c>
      <c r="F83" s="124">
        <f t="shared" si="137"/>
        <v>327041</v>
      </c>
      <c r="G83" s="124">
        <f t="shared" si="137"/>
        <v>0</v>
      </c>
      <c r="H83" s="124">
        <f t="shared" si="137"/>
        <v>687724</v>
      </c>
      <c r="I83" s="124">
        <f t="shared" si="137"/>
        <v>2929813</v>
      </c>
      <c r="J83" s="124">
        <f t="shared" si="137"/>
        <v>0</v>
      </c>
      <c r="K83" s="1253"/>
      <c r="L83" s="1268"/>
      <c r="M83" s="1254"/>
      <c r="O83" s="700">
        <f>O10+O11+O12+O13+O14+O15+O16+O17+O19+O20+O21+O22+O25+O27+O28+O29+O31+O37+O38+O39+O40+O41+O42+O44+O46+O49+O50+O51+O52+O54+O55+O59+O60+O61+O62+O64+O66+O70+O71+O73+O74+O76+O78+O79+O80+O81+O82</f>
        <v>2883500</v>
      </c>
      <c r="P83" s="701">
        <f>P10+P11+P12+P13+P14+P15+P16+P17+P19+P20+P21+P22+P25+P27+P28+P29+P31+P37+P38+P39+P40+P41+P42+P44+P46+P49+P50+P51+P52+P54+P55+P59+P60+P61+P62+P64+P66+P70+P71+P73+P74+P76+P78+P79+P80+P81+P82</f>
        <v>2929813</v>
      </c>
      <c r="Q83" s="701">
        <f t="shared" ref="Q83:V83" si="138">Q10+Q11+Q12+Q13+Q14+Q15+Q16+Q17+Q19+Q20+Q21+Q22+Q25+Q27+Q28+Q29+Q31+Q37+Q38+Q39+Q40+Q41+Q42+Q44+Q46+Q49+Q50+Q51+Q52+Q54+Q55+Q59+Q60+Q61+Q62+Q64+Q66+Q70+Q71+Q73+Q74+Q76+Q78+Q79+Q80+Q81+Q82</f>
        <v>1915048</v>
      </c>
      <c r="R83" s="701">
        <f t="shared" si="138"/>
        <v>327041</v>
      </c>
      <c r="S83" s="701">
        <f t="shared" si="138"/>
        <v>0</v>
      </c>
      <c r="T83" s="701">
        <f t="shared" si="138"/>
        <v>687724</v>
      </c>
      <c r="U83" s="701">
        <f t="shared" si="138"/>
        <v>2929813</v>
      </c>
      <c r="V83" s="701">
        <f t="shared" si="138"/>
        <v>0</v>
      </c>
      <c r="W83" s="988"/>
      <c r="X83" s="990"/>
      <c r="Z83" s="109">
        <f t="shared" ref="Z83:AG83" si="139">Z10+Z11+Z12+Z13+Z14+Z15+Z16+Z17+Z19+Z20+Z21+Z22+Z25+Z27+Z28+Z29+Z31+Z37+Z38+Z39+Z40+Z41+Z42+Z44+Z46+Z49+Z50+Z51+Z52+Z54+Z55+Z59+Z60+Z61+Z62+Z64+Z66+Z70+Z71+Z73+Z74+Z76+Z78+Z79+Z80+Z81+Z82</f>
        <v>1245700</v>
      </c>
      <c r="AA83" s="110">
        <f t="shared" si="139"/>
        <v>0</v>
      </c>
      <c r="AB83" s="110">
        <f t="shared" si="139"/>
        <v>0</v>
      </c>
      <c r="AC83" s="110">
        <f t="shared" si="139"/>
        <v>0</v>
      </c>
      <c r="AD83" s="110">
        <f t="shared" si="139"/>
        <v>0</v>
      </c>
      <c r="AE83" s="110">
        <f t="shared" si="139"/>
        <v>0</v>
      </c>
      <c r="AF83" s="110">
        <f t="shared" si="139"/>
        <v>0</v>
      </c>
      <c r="AG83" s="110">
        <f t="shared" si="139"/>
        <v>0</v>
      </c>
      <c r="AH83" s="1253"/>
      <c r="AI83" s="1254"/>
      <c r="AK83" s="109">
        <f t="shared" ref="AK83:AR83" si="140">AK10+AK11+AK12+AK13+AK14+AK15+AK16+AK17+AK19+AK20+AK21+AK22+AK25+AK27+AK28+AK29+AK31+AK37+AK38+AK39+AK40+AK41+AK42+AK44+AK46+AK49+AK50+AK51+AK52+AK54+AK55+AK59+AK60+AK61+AK62+AK64+AK66+AK70+AK71+AK73+AK74+AK76+AK78+AK79+AK80+AK81+AK82</f>
        <v>1657200</v>
      </c>
      <c r="AL83" s="110">
        <f t="shared" si="140"/>
        <v>0</v>
      </c>
      <c r="AM83" s="110">
        <f t="shared" si="140"/>
        <v>0</v>
      </c>
      <c r="AN83" s="110">
        <f t="shared" si="140"/>
        <v>0</v>
      </c>
      <c r="AO83" s="110">
        <f t="shared" si="140"/>
        <v>0</v>
      </c>
      <c r="AP83" s="110">
        <f t="shared" si="140"/>
        <v>0</v>
      </c>
      <c r="AQ83" s="110">
        <f t="shared" si="140"/>
        <v>0</v>
      </c>
      <c r="AR83" s="110">
        <f t="shared" si="140"/>
        <v>0</v>
      </c>
      <c r="AS83" s="1253"/>
      <c r="AT83" s="1254"/>
      <c r="AV83" s="109">
        <f t="shared" ref="AV83:BC83" si="141">AV10+AV11+AV12+AV13+AV14+AV15+AV16+AV17+AV19+AV20+AV21+AV22+AV25+AV27+AV28+AV29+AV31+AV37+AV38+AV39+AV40+AV41+AV42+AV44+AV46+AV49+AV50+AV51+AV52+AV54+AV55+AV59+AV60+AV61+AV62+AV64+AV66+AV70+AV71+AV73+AV74+AV76+AV78+AV79+AV80+AV81+AV82</f>
        <v>300000</v>
      </c>
      <c r="AW83" s="110">
        <f t="shared" si="141"/>
        <v>0</v>
      </c>
      <c r="AX83" s="110">
        <f t="shared" si="141"/>
        <v>0</v>
      </c>
      <c r="AY83" s="110">
        <f t="shared" si="141"/>
        <v>0</v>
      </c>
      <c r="AZ83" s="110">
        <f t="shared" si="141"/>
        <v>0</v>
      </c>
      <c r="BA83" s="110">
        <f t="shared" si="141"/>
        <v>0</v>
      </c>
      <c r="BB83" s="110">
        <f t="shared" si="141"/>
        <v>0</v>
      </c>
      <c r="BC83" s="110">
        <f t="shared" si="141"/>
        <v>0</v>
      </c>
      <c r="BD83" s="1253"/>
      <c r="BE83" s="1254"/>
      <c r="BG83" s="109">
        <f t="shared" ref="BG83:BN83" si="142">BG10+BG11+BG12+BG13+BG14+BG15+BG16+BG17+BG19+BG20+BG21+BG22+BG25+BG27+BG28+BG29+BG31+BG37+BG38+BG39+BG40+BG41+BG42+BG44+BG46+BG49+BG50+BG51+BG52+BG54+BG55+BG59+BG60+BG61+BG62+BG64+BG66+BG70+BG71+BG73+BG74+BG76+BG78+BG79+BG80+BG81+BG82</f>
        <v>300000</v>
      </c>
      <c r="BH83" s="110">
        <f t="shared" si="142"/>
        <v>0</v>
      </c>
      <c r="BI83" s="110">
        <f t="shared" si="142"/>
        <v>0</v>
      </c>
      <c r="BJ83" s="110">
        <f t="shared" si="142"/>
        <v>0</v>
      </c>
      <c r="BK83" s="110">
        <f t="shared" si="142"/>
        <v>0</v>
      </c>
      <c r="BL83" s="110">
        <f t="shared" si="142"/>
        <v>0</v>
      </c>
      <c r="BM83" s="110">
        <f t="shared" si="142"/>
        <v>0</v>
      </c>
      <c r="BN83" s="110">
        <f t="shared" si="142"/>
        <v>0</v>
      </c>
      <c r="BO83" s="1253"/>
      <c r="BP83" s="1254"/>
      <c r="BR83" s="109">
        <f t="shared" ref="BR83:BY83" si="143">BR10+BR11+BR12+BR13+BR14+BR15+BR16+BR17+BR19+BR20+BR21+BR22+BR25+BR27+BR28+BR29+BR31+BR37+BR38+BR39+BR40+BR41+BR42+BR44+BR46+BR49+BR50+BR51+BR52+BR54+BR55+BR59+BR60+BR61+BR62+BR64+BR66+BR70+BR71+BR73+BR74+BR76+BR78+BR79+BR80+BR81+BR82</f>
        <v>400000</v>
      </c>
      <c r="BS83" s="110">
        <f t="shared" si="143"/>
        <v>0</v>
      </c>
      <c r="BT83" s="110">
        <f t="shared" si="143"/>
        <v>0</v>
      </c>
      <c r="BU83" s="110">
        <f t="shared" si="143"/>
        <v>0</v>
      </c>
      <c r="BV83" s="110">
        <f t="shared" si="143"/>
        <v>0</v>
      </c>
      <c r="BW83" s="110">
        <f t="shared" si="143"/>
        <v>0</v>
      </c>
      <c r="BX83" s="110">
        <f t="shared" si="143"/>
        <v>0</v>
      </c>
      <c r="BY83" s="110">
        <f t="shared" si="143"/>
        <v>0</v>
      </c>
      <c r="BZ83" s="1253"/>
      <c r="CA83" s="1254"/>
      <c r="CC83" s="109">
        <f t="shared" ref="CC83:CJ83" si="144">CC10+CC11+CC12+CC13+CC14+CC15+CC16+CC17+CC19+CC20+CC21+CC22+CC25+CC27+CC28+CC29+CC31+CC37+CC38+CC39+CC40+CC41+CC42+CC44+CC46+CC49+CC50+CC51+CC52+CC54+CC55+CC59+CC60+CC61+CC62+CC64+CC66+CC70+CC71+CC73+CC74+CC76+CC78+CC79+CC80+CC81+CC82</f>
        <v>0</v>
      </c>
      <c r="CD83" s="110">
        <f t="shared" si="144"/>
        <v>0</v>
      </c>
      <c r="CE83" s="110">
        <f t="shared" si="144"/>
        <v>0</v>
      </c>
      <c r="CF83" s="110">
        <f t="shared" si="144"/>
        <v>0</v>
      </c>
      <c r="CG83" s="110">
        <f t="shared" si="144"/>
        <v>0</v>
      </c>
      <c r="CH83" s="110">
        <f t="shared" si="144"/>
        <v>0</v>
      </c>
      <c r="CI83" s="110">
        <f t="shared" si="144"/>
        <v>0</v>
      </c>
      <c r="CJ83" s="110">
        <f t="shared" si="144"/>
        <v>0</v>
      </c>
      <c r="CK83" s="1253"/>
      <c r="CL83" s="1254"/>
      <c r="CN83" s="109">
        <f t="shared" ref="CN83:CU83" si="145">CN10+CN11+CN12+CN13+CN14+CN15+CN16+CN17+CN19+CN20+CN21+CN22+CN25+CN27+CN28+CN29+CN31+CN37+CN38+CN39+CN40+CN41+CN42+CN44+CN46+CN49+CN50+CN51+CN52+CN54+CN55+CN59+CN60+CN61+CN62+CN64+CN66+CN70+CN71+CN73+CN74+CN76+CN78+CN79+CN80+CN81+CN82</f>
        <v>0</v>
      </c>
      <c r="CO83" s="110">
        <f t="shared" si="145"/>
        <v>0</v>
      </c>
      <c r="CP83" s="110">
        <f t="shared" si="145"/>
        <v>0</v>
      </c>
      <c r="CQ83" s="110">
        <f t="shared" si="145"/>
        <v>0</v>
      </c>
      <c r="CR83" s="110">
        <f t="shared" si="145"/>
        <v>0</v>
      </c>
      <c r="CS83" s="110">
        <f t="shared" si="145"/>
        <v>0</v>
      </c>
      <c r="CT83" s="110">
        <f t="shared" si="145"/>
        <v>0</v>
      </c>
      <c r="CU83" s="110">
        <f t="shared" si="145"/>
        <v>0</v>
      </c>
      <c r="CV83" s="1253"/>
      <c r="CW83" s="1254"/>
      <c r="CY83" s="109">
        <f t="shared" ref="CY83:DF83" si="146">CY10+CY11+CY12+CY13+CY14+CY15+CY16+CY17+CY19+CY20+CY21+CY22+CY25+CY27+CY28+CY29+CY31+CY37+CY38+CY39+CY40+CY41+CY42+CY44+CY46+CY49+CY50+CY51+CY52+CY54+CY55+CY59+CY60+CY61+CY62+CY64+CY66+CY70+CY71+CY73+CY74+CY76+CY78+CY79+CY80+CY81+CY82</f>
        <v>0</v>
      </c>
      <c r="CZ83" s="110">
        <f t="shared" si="146"/>
        <v>0</v>
      </c>
      <c r="DA83" s="110">
        <f t="shared" si="146"/>
        <v>0</v>
      </c>
      <c r="DB83" s="110">
        <f t="shared" si="146"/>
        <v>0</v>
      </c>
      <c r="DC83" s="110">
        <f t="shared" si="146"/>
        <v>0</v>
      </c>
      <c r="DD83" s="110">
        <f t="shared" si="146"/>
        <v>0</v>
      </c>
      <c r="DE83" s="110">
        <f t="shared" si="146"/>
        <v>0</v>
      </c>
      <c r="DF83" s="110">
        <f t="shared" si="146"/>
        <v>0</v>
      </c>
      <c r="DG83" s="1253"/>
      <c r="DH83" s="1254"/>
    </row>
    <row r="84" spans="1:140" s="12" customFormat="1" x14ac:dyDescent="0.25">
      <c r="L84" s="576"/>
      <c r="M84" s="576"/>
      <c r="N84" s="576"/>
      <c r="P84" s="585"/>
      <c r="Q84" s="585"/>
      <c r="R84" s="585"/>
      <c r="S84" s="585"/>
      <c r="T84" s="585"/>
      <c r="U84" s="596"/>
      <c r="V84" s="585"/>
      <c r="X84" s="576"/>
      <c r="Y84" s="576"/>
      <c r="AA84" s="585"/>
      <c r="AB84" s="585"/>
      <c r="AC84" s="585"/>
      <c r="AD84" s="585"/>
      <c r="AE84" s="585"/>
      <c r="AF84" s="596"/>
      <c r="AG84" s="585"/>
      <c r="AI84" s="576"/>
      <c r="AJ84" s="576"/>
      <c r="AL84" s="585"/>
      <c r="AM84" s="585"/>
      <c r="AN84" s="585"/>
      <c r="AO84" s="585"/>
      <c r="AP84" s="585"/>
      <c r="AQ84" s="596"/>
      <c r="AR84" s="585"/>
      <c r="AT84" s="576"/>
      <c r="AU84" s="576"/>
      <c r="AW84" s="585"/>
      <c r="AX84" s="585"/>
      <c r="AY84" s="585"/>
      <c r="AZ84" s="585"/>
      <c r="BA84" s="585"/>
      <c r="BB84" s="596"/>
      <c r="BC84" s="585"/>
      <c r="BE84" s="576"/>
      <c r="BF84" s="576"/>
      <c r="BH84" s="585"/>
      <c r="BI84" s="585"/>
      <c r="BJ84" s="585"/>
      <c r="BK84" s="585"/>
      <c r="BL84" s="585"/>
      <c r="BM84" s="596"/>
      <c r="BN84" s="585"/>
      <c r="BP84" s="576"/>
      <c r="BQ84" s="576"/>
      <c r="BS84" s="585"/>
      <c r="BT84" s="585"/>
      <c r="BU84" s="585"/>
      <c r="BV84" s="585"/>
      <c r="BW84" s="585"/>
      <c r="BX84" s="596"/>
      <c r="BY84" s="585"/>
      <c r="CA84" s="576"/>
      <c r="CB84" s="576"/>
      <c r="CD84" s="585"/>
      <c r="CE84" s="585"/>
      <c r="CF84" s="585"/>
      <c r="CG84" s="585"/>
      <c r="CH84" s="585"/>
      <c r="CI84" s="596"/>
      <c r="CJ84" s="585"/>
      <c r="CL84" s="576"/>
      <c r="CM84" s="576"/>
      <c r="CO84" s="585"/>
      <c r="CP84" s="585"/>
      <c r="CQ84" s="585"/>
      <c r="CR84" s="585"/>
      <c r="CS84" s="585"/>
      <c r="CT84" s="596"/>
      <c r="CU84" s="585"/>
      <c r="CW84" s="576"/>
      <c r="CZ84" s="585"/>
      <c r="DA84" s="585"/>
      <c r="DB84" s="585"/>
      <c r="DC84" s="585"/>
      <c r="DD84" s="585"/>
      <c r="DE84" s="596"/>
      <c r="DF84" s="585"/>
      <c r="DH84" s="576"/>
      <c r="DJ84" s="597"/>
      <c r="DK84" s="597"/>
      <c r="DL84" s="597"/>
      <c r="DM84" s="597"/>
      <c r="DN84" s="597"/>
      <c r="DO84" s="597"/>
      <c r="DP84" s="597"/>
      <c r="DQ84" s="597"/>
      <c r="DR84" s="597"/>
      <c r="DS84" s="597"/>
      <c r="DT84" s="597"/>
      <c r="DU84" s="597"/>
      <c r="DV84" s="598"/>
      <c r="DW84" s="598"/>
      <c r="DX84" s="598"/>
      <c r="DY84" s="598"/>
      <c r="DZ84" s="598"/>
      <c r="EA84" s="598"/>
      <c r="EB84" s="599"/>
      <c r="EC84" s="598"/>
      <c r="ED84" s="598"/>
      <c r="EE84" s="598"/>
      <c r="EF84" s="598"/>
      <c r="EG84" s="598"/>
      <c r="EH84" s="598"/>
      <c r="EI84" s="598"/>
      <c r="EJ84" s="598"/>
    </row>
    <row r="85" spans="1:140" s="12" customFormat="1" x14ac:dyDescent="0.25">
      <c r="C85" s="586"/>
      <c r="D85" s="586"/>
      <c r="E85" s="586"/>
      <c r="F85" s="586"/>
      <c r="G85" s="586"/>
      <c r="H85" s="586"/>
      <c r="I85" s="586"/>
      <c r="J85" s="586"/>
      <c r="L85" s="576"/>
      <c r="M85" s="576"/>
      <c r="N85" s="576"/>
      <c r="O85" s="586"/>
      <c r="P85" s="585"/>
      <c r="Q85" s="585"/>
      <c r="R85" s="585"/>
      <c r="S85" s="585"/>
      <c r="T85" s="585"/>
      <c r="U85" s="596"/>
      <c r="V85" s="585"/>
      <c r="X85" s="576"/>
      <c r="Y85" s="576"/>
      <c r="Z85" s="586"/>
      <c r="AA85" s="585"/>
      <c r="AB85" s="585"/>
      <c r="AC85" s="585"/>
      <c r="AD85" s="585"/>
      <c r="AE85" s="585"/>
      <c r="AF85" s="596"/>
      <c r="AG85" s="585"/>
      <c r="AI85" s="576"/>
      <c r="AJ85" s="576"/>
      <c r="AK85" s="586"/>
      <c r="AL85" s="585"/>
      <c r="AM85" s="585"/>
      <c r="AN85" s="585"/>
      <c r="AO85" s="585"/>
      <c r="AP85" s="585"/>
      <c r="AQ85" s="596"/>
      <c r="AR85" s="585"/>
      <c r="AT85" s="576"/>
      <c r="AU85" s="576"/>
      <c r="AV85" s="586"/>
      <c r="AW85" s="585"/>
      <c r="AX85" s="585"/>
      <c r="AY85" s="585"/>
      <c r="AZ85" s="585"/>
      <c r="BA85" s="585"/>
      <c r="BB85" s="596"/>
      <c r="BC85" s="585"/>
      <c r="BE85" s="576"/>
      <c r="BF85" s="576"/>
      <c r="BG85" s="586"/>
      <c r="BH85" s="585"/>
      <c r="BI85" s="585"/>
      <c r="BJ85" s="585"/>
      <c r="BK85" s="585"/>
      <c r="BL85" s="585"/>
      <c r="BM85" s="596"/>
      <c r="BN85" s="585"/>
      <c r="BP85" s="576"/>
      <c r="BQ85" s="576"/>
      <c r="BR85" s="586"/>
      <c r="BS85" s="585"/>
      <c r="BT85" s="585"/>
      <c r="BU85" s="585"/>
      <c r="BV85" s="585"/>
      <c r="BW85" s="585"/>
      <c r="BX85" s="596"/>
      <c r="BY85" s="585"/>
      <c r="CA85" s="576"/>
      <c r="CB85" s="576"/>
      <c r="CC85" s="586"/>
      <c r="CD85" s="585"/>
      <c r="CE85" s="585"/>
      <c r="CF85" s="585"/>
      <c r="CG85" s="585"/>
      <c r="CH85" s="585"/>
      <c r="CI85" s="596"/>
      <c r="CJ85" s="585"/>
      <c r="CL85" s="576"/>
      <c r="CM85" s="576"/>
      <c r="CN85" s="586"/>
      <c r="CO85" s="585"/>
      <c r="CP85" s="585"/>
      <c r="CQ85" s="585"/>
      <c r="CR85" s="585"/>
      <c r="CS85" s="585"/>
      <c r="CT85" s="596"/>
      <c r="CU85" s="585"/>
      <c r="CW85" s="576"/>
      <c r="CY85" s="586"/>
      <c r="CZ85" s="585"/>
      <c r="DA85" s="585"/>
      <c r="DB85" s="585"/>
      <c r="DC85" s="585"/>
      <c r="DD85" s="585"/>
      <c r="DE85" s="596"/>
      <c r="DF85" s="585"/>
      <c r="DH85" s="576"/>
      <c r="DJ85" s="597"/>
      <c r="DK85" s="597"/>
      <c r="DL85" s="597"/>
      <c r="DM85" s="597"/>
      <c r="DN85" s="597"/>
      <c r="DO85" s="597"/>
      <c r="DP85" s="597"/>
      <c r="DQ85" s="597"/>
      <c r="DR85" s="597"/>
      <c r="DS85" s="597"/>
      <c r="DT85" s="597"/>
      <c r="DU85" s="597"/>
      <c r="DV85" s="598"/>
      <c r="DW85" s="598"/>
      <c r="DX85" s="598"/>
      <c r="DY85" s="598"/>
      <c r="DZ85" s="598"/>
      <c r="EA85" s="598"/>
      <c r="EB85" s="599"/>
      <c r="EC85" s="598"/>
      <c r="ED85" s="598"/>
      <c r="EE85" s="598"/>
      <c r="EF85" s="598"/>
      <c r="EG85" s="598"/>
      <c r="EH85" s="598"/>
      <c r="EI85" s="598"/>
      <c r="EJ85" s="598"/>
    </row>
    <row r="86" spans="1:140" s="12" customFormat="1" x14ac:dyDescent="0.25">
      <c r="L86" s="576"/>
      <c r="M86" s="576"/>
      <c r="N86" s="576"/>
      <c r="P86" s="585"/>
      <c r="Q86" s="585"/>
      <c r="R86" s="585"/>
      <c r="S86" s="585"/>
      <c r="T86" s="585"/>
      <c r="U86" s="596"/>
      <c r="V86" s="585"/>
      <c r="X86" s="576"/>
      <c r="Y86" s="576"/>
      <c r="AA86" s="585"/>
      <c r="AB86" s="585"/>
      <c r="AC86" s="585"/>
      <c r="AD86" s="585"/>
      <c r="AE86" s="585"/>
      <c r="AF86" s="596"/>
      <c r="AG86" s="585"/>
      <c r="AI86" s="576"/>
      <c r="AJ86" s="576"/>
      <c r="AL86" s="585"/>
      <c r="AM86" s="585"/>
      <c r="AN86" s="585"/>
      <c r="AO86" s="585"/>
      <c r="AP86" s="585"/>
      <c r="AQ86" s="596"/>
      <c r="AR86" s="585"/>
      <c r="AT86" s="576"/>
      <c r="AU86" s="576"/>
      <c r="AW86" s="585"/>
      <c r="AX86" s="585"/>
      <c r="AY86" s="585"/>
      <c r="AZ86" s="585"/>
      <c r="BA86" s="585"/>
      <c r="BB86" s="596"/>
      <c r="BC86" s="585"/>
      <c r="BE86" s="576"/>
      <c r="BF86" s="576"/>
      <c r="BH86" s="585"/>
      <c r="BI86" s="585"/>
      <c r="BJ86" s="585"/>
      <c r="BK86" s="585"/>
      <c r="BL86" s="585"/>
      <c r="BM86" s="596"/>
      <c r="BN86" s="585"/>
      <c r="BP86" s="576"/>
      <c r="BQ86" s="576"/>
      <c r="BS86" s="585"/>
      <c r="BT86" s="585"/>
      <c r="BU86" s="585"/>
      <c r="BV86" s="585"/>
      <c r="BW86" s="585"/>
      <c r="BX86" s="596"/>
      <c r="BY86" s="585"/>
      <c r="CA86" s="576"/>
      <c r="CB86" s="576"/>
      <c r="CD86" s="585"/>
      <c r="CE86" s="585"/>
      <c r="CF86" s="585"/>
      <c r="CG86" s="585"/>
      <c r="CH86" s="585"/>
      <c r="CI86" s="596"/>
      <c r="CJ86" s="585"/>
      <c r="CL86" s="576"/>
      <c r="CM86" s="576"/>
      <c r="CO86" s="585"/>
      <c r="CP86" s="585"/>
      <c r="CQ86" s="585"/>
      <c r="CR86" s="585"/>
      <c r="CS86" s="585"/>
      <c r="CT86" s="596"/>
      <c r="CU86" s="585"/>
      <c r="CW86" s="576"/>
      <c r="CZ86" s="585"/>
      <c r="DA86" s="585"/>
      <c r="DB86" s="585"/>
      <c r="DC86" s="585"/>
      <c r="DD86" s="585"/>
      <c r="DE86" s="596"/>
      <c r="DF86" s="585"/>
      <c r="DH86" s="576"/>
      <c r="DJ86" s="597"/>
      <c r="DK86" s="597"/>
      <c r="DL86" s="597"/>
      <c r="DM86" s="597"/>
      <c r="DN86" s="597"/>
      <c r="DO86" s="597"/>
      <c r="DP86" s="597"/>
      <c r="DQ86" s="597"/>
      <c r="DR86" s="597"/>
      <c r="DS86" s="597"/>
      <c r="DT86" s="597"/>
      <c r="DU86" s="597"/>
      <c r="DV86" s="598"/>
      <c r="DW86" s="598"/>
      <c r="DX86" s="598"/>
      <c r="DY86" s="598"/>
      <c r="DZ86" s="598"/>
      <c r="EA86" s="598"/>
      <c r="EB86" s="599"/>
      <c r="EC86" s="598"/>
      <c r="ED86" s="598"/>
      <c r="EE86" s="598"/>
      <c r="EF86" s="598"/>
      <c r="EG86" s="598"/>
      <c r="EH86" s="598"/>
      <c r="EI86" s="598"/>
      <c r="EJ86" s="598"/>
    </row>
    <row r="87" spans="1:140" s="12" customFormat="1" x14ac:dyDescent="0.25">
      <c r="L87" s="576"/>
      <c r="M87" s="576"/>
      <c r="N87" s="576"/>
      <c r="P87" s="585"/>
      <c r="Q87" s="585"/>
      <c r="R87" s="585"/>
      <c r="S87" s="585"/>
      <c r="T87" s="585"/>
      <c r="U87" s="596"/>
      <c r="V87" s="585"/>
      <c r="X87" s="576"/>
      <c r="Y87" s="576"/>
      <c r="AA87" s="585"/>
      <c r="AB87" s="585"/>
      <c r="AC87" s="585"/>
      <c r="AD87" s="585"/>
      <c r="AE87" s="585"/>
      <c r="AF87" s="596"/>
      <c r="AG87" s="585"/>
      <c r="AI87" s="576"/>
      <c r="AJ87" s="576"/>
      <c r="AL87" s="585"/>
      <c r="AM87" s="585"/>
      <c r="AN87" s="585"/>
      <c r="AO87" s="585"/>
      <c r="AP87" s="585"/>
      <c r="AQ87" s="596"/>
      <c r="AR87" s="585"/>
      <c r="AT87" s="576"/>
      <c r="AU87" s="576"/>
      <c r="AW87" s="585"/>
      <c r="AX87" s="585"/>
      <c r="AY87" s="585"/>
      <c r="AZ87" s="585"/>
      <c r="BA87" s="585"/>
      <c r="BB87" s="596"/>
      <c r="BC87" s="585"/>
      <c r="BE87" s="576"/>
      <c r="BF87" s="576"/>
      <c r="BH87" s="585"/>
      <c r="BI87" s="585"/>
      <c r="BJ87" s="585"/>
      <c r="BK87" s="585"/>
      <c r="BL87" s="585"/>
      <c r="BM87" s="596"/>
      <c r="BN87" s="585"/>
      <c r="BP87" s="576"/>
      <c r="BQ87" s="576"/>
      <c r="BS87" s="585"/>
      <c r="BT87" s="585"/>
      <c r="BU87" s="585"/>
      <c r="BV87" s="585"/>
      <c r="BW87" s="585"/>
      <c r="BX87" s="596"/>
      <c r="BY87" s="585"/>
      <c r="CA87" s="576"/>
      <c r="CB87" s="576"/>
      <c r="CD87" s="585"/>
      <c r="CE87" s="585"/>
      <c r="CF87" s="585"/>
      <c r="CG87" s="585"/>
      <c r="CH87" s="585"/>
      <c r="CI87" s="596"/>
      <c r="CJ87" s="585"/>
      <c r="CL87" s="576"/>
      <c r="CM87" s="576"/>
      <c r="CO87" s="585"/>
      <c r="CP87" s="585"/>
      <c r="CQ87" s="585"/>
      <c r="CR87" s="585"/>
      <c r="CS87" s="585"/>
      <c r="CT87" s="596"/>
      <c r="CU87" s="585"/>
      <c r="CW87" s="576"/>
      <c r="CZ87" s="585"/>
      <c r="DA87" s="585"/>
      <c r="DB87" s="585"/>
      <c r="DC87" s="585"/>
      <c r="DD87" s="585"/>
      <c r="DE87" s="596"/>
      <c r="DF87" s="585"/>
      <c r="DH87" s="576"/>
      <c r="DJ87" s="597"/>
      <c r="DK87" s="597"/>
      <c r="DL87" s="597"/>
      <c r="DM87" s="597"/>
      <c r="DN87" s="597"/>
      <c r="DO87" s="597"/>
      <c r="DP87" s="597"/>
      <c r="DQ87" s="597"/>
      <c r="DR87" s="597"/>
      <c r="DS87" s="597"/>
      <c r="DT87" s="597"/>
      <c r="DU87" s="597"/>
      <c r="DV87" s="598"/>
      <c r="DW87" s="598"/>
      <c r="DX87" s="598"/>
      <c r="DY87" s="598"/>
      <c r="DZ87" s="598"/>
      <c r="EA87" s="598"/>
      <c r="EB87" s="599"/>
      <c r="EC87" s="598"/>
      <c r="ED87" s="598"/>
      <c r="EE87" s="598"/>
      <c r="EF87" s="598"/>
      <c r="EG87" s="598"/>
      <c r="EH87" s="598"/>
      <c r="EI87" s="598"/>
      <c r="EJ87" s="598"/>
    </row>
    <row r="88" spans="1:140" s="12" customFormat="1" x14ac:dyDescent="0.25">
      <c r="L88" s="576"/>
      <c r="M88" s="576"/>
      <c r="N88" s="576"/>
      <c r="P88" s="585"/>
      <c r="Q88" s="585"/>
      <c r="R88" s="585"/>
      <c r="S88" s="585"/>
      <c r="T88" s="585"/>
      <c r="U88" s="596"/>
      <c r="V88" s="585"/>
      <c r="X88" s="576"/>
      <c r="Y88" s="576"/>
      <c r="AA88" s="585"/>
      <c r="AB88" s="585"/>
      <c r="AC88" s="585"/>
      <c r="AD88" s="585"/>
      <c r="AE88" s="585"/>
      <c r="AF88" s="596"/>
      <c r="AG88" s="585"/>
      <c r="AI88" s="576"/>
      <c r="AJ88" s="576"/>
      <c r="AL88" s="585"/>
      <c r="AM88" s="585"/>
      <c r="AN88" s="585"/>
      <c r="AO88" s="585"/>
      <c r="AP88" s="585"/>
      <c r="AQ88" s="596"/>
      <c r="AR88" s="585"/>
      <c r="AT88" s="576"/>
      <c r="AU88" s="576"/>
      <c r="AW88" s="585"/>
      <c r="AX88" s="585"/>
      <c r="AY88" s="585"/>
      <c r="AZ88" s="585"/>
      <c r="BA88" s="585"/>
      <c r="BB88" s="596"/>
      <c r="BC88" s="585"/>
      <c r="BE88" s="576"/>
      <c r="BF88" s="576"/>
      <c r="BH88" s="585"/>
      <c r="BI88" s="585"/>
      <c r="BJ88" s="585"/>
      <c r="BK88" s="585"/>
      <c r="BL88" s="585"/>
      <c r="BM88" s="596"/>
      <c r="BN88" s="585"/>
      <c r="BP88" s="576"/>
      <c r="BQ88" s="576"/>
      <c r="BS88" s="585"/>
      <c r="BT88" s="585"/>
      <c r="BU88" s="585"/>
      <c r="BV88" s="585"/>
      <c r="BW88" s="585"/>
      <c r="BX88" s="596"/>
      <c r="BY88" s="585"/>
      <c r="CA88" s="576"/>
      <c r="CB88" s="576"/>
      <c r="CD88" s="585"/>
      <c r="CE88" s="585"/>
      <c r="CF88" s="585"/>
      <c r="CG88" s="585"/>
      <c r="CH88" s="585"/>
      <c r="CI88" s="596"/>
      <c r="CJ88" s="585"/>
      <c r="CL88" s="576"/>
      <c r="CM88" s="576"/>
      <c r="CO88" s="585"/>
      <c r="CP88" s="585"/>
      <c r="CQ88" s="585"/>
      <c r="CR88" s="585"/>
      <c r="CS88" s="585"/>
      <c r="CT88" s="596"/>
      <c r="CU88" s="585"/>
      <c r="CW88" s="576"/>
      <c r="CZ88" s="585"/>
      <c r="DA88" s="585"/>
      <c r="DB88" s="585"/>
      <c r="DC88" s="585"/>
      <c r="DD88" s="585"/>
      <c r="DE88" s="596"/>
      <c r="DF88" s="585"/>
      <c r="DH88" s="576"/>
      <c r="DJ88" s="597"/>
      <c r="DK88" s="597"/>
      <c r="DL88" s="597"/>
      <c r="DM88" s="597"/>
      <c r="DN88" s="597"/>
      <c r="DO88" s="597"/>
      <c r="DP88" s="597"/>
      <c r="DQ88" s="597"/>
      <c r="DR88" s="597"/>
      <c r="DS88" s="597"/>
      <c r="DT88" s="597"/>
      <c r="DU88" s="597"/>
      <c r="DV88" s="598"/>
      <c r="DW88" s="598"/>
      <c r="DX88" s="598"/>
      <c r="DY88" s="598"/>
      <c r="DZ88" s="598"/>
      <c r="EA88" s="598"/>
      <c r="EB88" s="599"/>
      <c r="EC88" s="598"/>
      <c r="ED88" s="598"/>
      <c r="EE88" s="598"/>
      <c r="EF88" s="598"/>
      <c r="EG88" s="598"/>
      <c r="EH88" s="598"/>
      <c r="EI88" s="598"/>
      <c r="EJ88" s="598"/>
    </row>
    <row r="89" spans="1:140" s="12" customFormat="1" x14ac:dyDescent="0.25">
      <c r="L89" s="576"/>
      <c r="M89" s="576"/>
      <c r="N89" s="576"/>
      <c r="P89" s="585"/>
      <c r="Q89" s="585"/>
      <c r="R89" s="585"/>
      <c r="S89" s="585"/>
      <c r="T89" s="585"/>
      <c r="U89" s="596"/>
      <c r="V89" s="585"/>
      <c r="X89" s="576"/>
      <c r="Y89" s="576"/>
      <c r="AA89" s="585"/>
      <c r="AB89" s="585"/>
      <c r="AC89" s="585"/>
      <c r="AD89" s="585"/>
      <c r="AE89" s="585"/>
      <c r="AF89" s="596"/>
      <c r="AG89" s="585"/>
      <c r="AI89" s="576"/>
      <c r="AJ89" s="576"/>
      <c r="AL89" s="585"/>
      <c r="AM89" s="585"/>
      <c r="AN89" s="585"/>
      <c r="AO89" s="585"/>
      <c r="AP89" s="585"/>
      <c r="AQ89" s="596"/>
      <c r="AR89" s="585"/>
      <c r="AT89" s="576"/>
      <c r="AU89" s="576"/>
      <c r="AW89" s="585"/>
      <c r="AX89" s="585"/>
      <c r="AY89" s="585"/>
      <c r="AZ89" s="585"/>
      <c r="BA89" s="585"/>
      <c r="BB89" s="596"/>
      <c r="BC89" s="585"/>
      <c r="BE89" s="576"/>
      <c r="BF89" s="576"/>
      <c r="BH89" s="585"/>
      <c r="BI89" s="585"/>
      <c r="BJ89" s="585"/>
      <c r="BK89" s="585"/>
      <c r="BL89" s="585"/>
      <c r="BM89" s="596"/>
      <c r="BN89" s="585"/>
      <c r="BP89" s="576"/>
      <c r="BQ89" s="576"/>
      <c r="BS89" s="585"/>
      <c r="BT89" s="585"/>
      <c r="BU89" s="585"/>
      <c r="BV89" s="585"/>
      <c r="BW89" s="585"/>
      <c r="BX89" s="596"/>
      <c r="BY89" s="585"/>
      <c r="CA89" s="576"/>
      <c r="CB89" s="576"/>
      <c r="CD89" s="585"/>
      <c r="CE89" s="585"/>
      <c r="CF89" s="585"/>
      <c r="CG89" s="585"/>
      <c r="CH89" s="585"/>
      <c r="CI89" s="596"/>
      <c r="CJ89" s="585"/>
      <c r="CL89" s="576"/>
      <c r="CM89" s="576"/>
      <c r="CO89" s="585"/>
      <c r="CP89" s="585"/>
      <c r="CQ89" s="585"/>
      <c r="CR89" s="585"/>
      <c r="CS89" s="585"/>
      <c r="CT89" s="596"/>
      <c r="CU89" s="585"/>
      <c r="CW89" s="576"/>
      <c r="CZ89" s="585"/>
      <c r="DA89" s="585"/>
      <c r="DB89" s="585"/>
      <c r="DC89" s="585"/>
      <c r="DD89" s="585"/>
      <c r="DE89" s="596"/>
      <c r="DF89" s="585"/>
      <c r="DH89" s="576"/>
      <c r="DJ89" s="597"/>
      <c r="DK89" s="597"/>
      <c r="DL89" s="597"/>
      <c r="DM89" s="597"/>
      <c r="DN89" s="597"/>
      <c r="DO89" s="597"/>
      <c r="DP89" s="597"/>
      <c r="DQ89" s="597"/>
      <c r="DR89" s="597"/>
      <c r="DS89" s="597"/>
      <c r="DT89" s="597"/>
      <c r="DU89" s="597"/>
      <c r="DV89" s="598"/>
      <c r="DW89" s="598"/>
      <c r="DX89" s="598"/>
      <c r="DY89" s="598"/>
      <c r="DZ89" s="598"/>
      <c r="EA89" s="598"/>
      <c r="EB89" s="599"/>
      <c r="EC89" s="598"/>
      <c r="ED89" s="598"/>
      <c r="EE89" s="598"/>
      <c r="EF89" s="598"/>
      <c r="EG89" s="598"/>
      <c r="EH89" s="598"/>
      <c r="EI89" s="598"/>
      <c r="EJ89" s="598"/>
    </row>
    <row r="90" spans="1:140" s="12" customFormat="1" x14ac:dyDescent="0.25">
      <c r="L90" s="576"/>
      <c r="M90" s="576"/>
      <c r="N90" s="576"/>
      <c r="P90" s="585"/>
      <c r="Q90" s="585"/>
      <c r="R90" s="585"/>
      <c r="S90" s="585"/>
      <c r="T90" s="585"/>
      <c r="U90" s="596"/>
      <c r="V90" s="585"/>
      <c r="X90" s="576"/>
      <c r="Y90" s="576"/>
      <c r="AA90" s="585"/>
      <c r="AB90" s="585"/>
      <c r="AC90" s="585"/>
      <c r="AD90" s="585"/>
      <c r="AE90" s="585"/>
      <c r="AF90" s="596"/>
      <c r="AG90" s="585"/>
      <c r="AI90" s="576"/>
      <c r="AJ90" s="576"/>
      <c r="AL90" s="585"/>
      <c r="AM90" s="585"/>
      <c r="AN90" s="585"/>
      <c r="AO90" s="585"/>
      <c r="AP90" s="585"/>
      <c r="AQ90" s="596"/>
      <c r="AR90" s="585"/>
      <c r="AT90" s="576"/>
      <c r="AU90" s="576"/>
      <c r="AW90" s="585"/>
      <c r="AX90" s="585"/>
      <c r="AY90" s="585"/>
      <c r="AZ90" s="585"/>
      <c r="BA90" s="585"/>
      <c r="BB90" s="596"/>
      <c r="BC90" s="585"/>
      <c r="BE90" s="576"/>
      <c r="BF90" s="576"/>
      <c r="BH90" s="585"/>
      <c r="BI90" s="585"/>
      <c r="BJ90" s="585"/>
      <c r="BK90" s="585"/>
      <c r="BL90" s="585"/>
      <c r="BM90" s="596"/>
      <c r="BN90" s="585"/>
      <c r="BP90" s="576"/>
      <c r="BQ90" s="576"/>
      <c r="BS90" s="585"/>
      <c r="BT90" s="585"/>
      <c r="BU90" s="585"/>
      <c r="BV90" s="585"/>
      <c r="BW90" s="585"/>
      <c r="BX90" s="596"/>
      <c r="BY90" s="585"/>
      <c r="CA90" s="576"/>
      <c r="CB90" s="576"/>
      <c r="CD90" s="585"/>
      <c r="CE90" s="585"/>
      <c r="CF90" s="585"/>
      <c r="CG90" s="585"/>
      <c r="CH90" s="585"/>
      <c r="CI90" s="596"/>
      <c r="CJ90" s="585"/>
      <c r="CL90" s="576"/>
      <c r="CM90" s="576"/>
      <c r="CO90" s="585"/>
      <c r="CP90" s="585"/>
      <c r="CQ90" s="585"/>
      <c r="CR90" s="585"/>
      <c r="CS90" s="585"/>
      <c r="CT90" s="596"/>
      <c r="CU90" s="585"/>
      <c r="CW90" s="576"/>
      <c r="CZ90" s="585"/>
      <c r="DA90" s="585"/>
      <c r="DB90" s="585"/>
      <c r="DC90" s="585"/>
      <c r="DD90" s="585"/>
      <c r="DE90" s="596"/>
      <c r="DF90" s="585"/>
      <c r="DH90" s="576"/>
      <c r="DJ90" s="597"/>
      <c r="DK90" s="597"/>
      <c r="DL90" s="597"/>
      <c r="DM90" s="597"/>
      <c r="DN90" s="597"/>
      <c r="DO90" s="597"/>
      <c r="DP90" s="597"/>
      <c r="DQ90" s="597"/>
      <c r="DR90" s="597"/>
      <c r="DS90" s="597"/>
      <c r="DT90" s="597"/>
      <c r="DU90" s="597"/>
      <c r="DV90" s="598"/>
      <c r="DW90" s="598"/>
      <c r="DX90" s="598"/>
      <c r="DY90" s="598"/>
      <c r="DZ90" s="598"/>
      <c r="EA90" s="598"/>
      <c r="EB90" s="599"/>
      <c r="EC90" s="598"/>
      <c r="ED90" s="598"/>
      <c r="EE90" s="598"/>
      <c r="EF90" s="598"/>
      <c r="EG90" s="598"/>
      <c r="EH90" s="598"/>
      <c r="EI90" s="598"/>
      <c r="EJ90" s="598"/>
    </row>
    <row r="91" spans="1:140" s="12" customFormat="1" x14ac:dyDescent="0.25">
      <c r="L91" s="576"/>
      <c r="M91" s="576"/>
      <c r="N91" s="576"/>
      <c r="P91" s="585"/>
      <c r="Q91" s="585"/>
      <c r="R91" s="585"/>
      <c r="S91" s="585"/>
      <c r="T91" s="585"/>
      <c r="U91" s="596"/>
      <c r="V91" s="585"/>
      <c r="X91" s="576"/>
      <c r="Y91" s="576"/>
      <c r="AA91" s="585"/>
      <c r="AB91" s="585"/>
      <c r="AC91" s="585"/>
      <c r="AD91" s="585"/>
      <c r="AE91" s="585"/>
      <c r="AF91" s="596"/>
      <c r="AG91" s="585"/>
      <c r="AI91" s="576"/>
      <c r="AJ91" s="576"/>
      <c r="AL91" s="585"/>
      <c r="AM91" s="585"/>
      <c r="AN91" s="585"/>
      <c r="AO91" s="585"/>
      <c r="AP91" s="585"/>
      <c r="AQ91" s="596"/>
      <c r="AR91" s="585"/>
      <c r="AT91" s="576"/>
      <c r="AU91" s="576"/>
      <c r="AW91" s="585"/>
      <c r="AX91" s="585"/>
      <c r="AY91" s="585"/>
      <c r="AZ91" s="585"/>
      <c r="BA91" s="585"/>
      <c r="BB91" s="596"/>
      <c r="BC91" s="585"/>
      <c r="BE91" s="576"/>
      <c r="BF91" s="576"/>
      <c r="BH91" s="585"/>
      <c r="BI91" s="585"/>
      <c r="BJ91" s="585"/>
      <c r="BK91" s="585"/>
      <c r="BL91" s="585"/>
      <c r="BM91" s="596"/>
      <c r="BN91" s="585"/>
      <c r="BP91" s="576"/>
      <c r="BQ91" s="576"/>
      <c r="BS91" s="585"/>
      <c r="BT91" s="585"/>
      <c r="BU91" s="585"/>
      <c r="BV91" s="585"/>
      <c r="BW91" s="585"/>
      <c r="BX91" s="596"/>
      <c r="BY91" s="585"/>
      <c r="CA91" s="576"/>
      <c r="CB91" s="576"/>
      <c r="CD91" s="585"/>
      <c r="CE91" s="585"/>
      <c r="CF91" s="585"/>
      <c r="CG91" s="585"/>
      <c r="CH91" s="585"/>
      <c r="CI91" s="596"/>
      <c r="CJ91" s="585"/>
      <c r="CL91" s="576"/>
      <c r="CM91" s="576"/>
      <c r="CO91" s="585"/>
      <c r="CP91" s="585"/>
      <c r="CQ91" s="585"/>
      <c r="CR91" s="585"/>
      <c r="CS91" s="585"/>
      <c r="CT91" s="596"/>
      <c r="CU91" s="585"/>
      <c r="CW91" s="576"/>
      <c r="CZ91" s="585"/>
      <c r="DA91" s="585"/>
      <c r="DB91" s="585"/>
      <c r="DC91" s="585"/>
      <c r="DD91" s="585"/>
      <c r="DE91" s="596"/>
      <c r="DF91" s="585"/>
      <c r="DH91" s="576"/>
      <c r="DJ91" s="597"/>
      <c r="DK91" s="597"/>
      <c r="DL91" s="597"/>
      <c r="DM91" s="597"/>
      <c r="DN91" s="597"/>
      <c r="DO91" s="597"/>
      <c r="DP91" s="597"/>
      <c r="DQ91" s="597"/>
      <c r="DR91" s="597"/>
      <c r="DS91" s="597"/>
      <c r="DT91" s="597"/>
      <c r="DU91" s="597"/>
      <c r="DV91" s="598"/>
      <c r="DW91" s="598"/>
      <c r="DX91" s="598"/>
      <c r="DY91" s="598"/>
      <c r="DZ91" s="598"/>
      <c r="EA91" s="598"/>
      <c r="EB91" s="599"/>
      <c r="EC91" s="598"/>
      <c r="ED91" s="598"/>
      <c r="EE91" s="598"/>
      <c r="EF91" s="598"/>
      <c r="EG91" s="598"/>
      <c r="EH91" s="598"/>
      <c r="EI91" s="598"/>
      <c r="EJ91" s="598"/>
    </row>
    <row r="92" spans="1:140" s="12" customFormat="1" x14ac:dyDescent="0.25">
      <c r="L92" s="576"/>
      <c r="M92" s="576"/>
      <c r="N92" s="576"/>
      <c r="P92" s="585"/>
      <c r="Q92" s="585"/>
      <c r="R92" s="585"/>
      <c r="S92" s="585"/>
      <c r="T92" s="585"/>
      <c r="U92" s="596"/>
      <c r="V92" s="585"/>
      <c r="X92" s="576"/>
      <c r="Y92" s="576"/>
      <c r="AA92" s="585"/>
      <c r="AB92" s="585"/>
      <c r="AC92" s="585"/>
      <c r="AD92" s="585"/>
      <c r="AE92" s="585"/>
      <c r="AF92" s="596"/>
      <c r="AG92" s="585"/>
      <c r="AI92" s="576"/>
      <c r="AJ92" s="576"/>
      <c r="AL92" s="585"/>
      <c r="AM92" s="585"/>
      <c r="AN92" s="585"/>
      <c r="AO92" s="585"/>
      <c r="AP92" s="585"/>
      <c r="AQ92" s="596"/>
      <c r="AR92" s="585"/>
      <c r="AT92" s="576"/>
      <c r="AU92" s="576"/>
      <c r="AW92" s="585"/>
      <c r="AX92" s="585"/>
      <c r="AY92" s="585"/>
      <c r="AZ92" s="585"/>
      <c r="BA92" s="585"/>
      <c r="BB92" s="596"/>
      <c r="BC92" s="585"/>
      <c r="BE92" s="576"/>
      <c r="BF92" s="576"/>
      <c r="BH92" s="585"/>
      <c r="BI92" s="585"/>
      <c r="BJ92" s="585"/>
      <c r="BK92" s="585"/>
      <c r="BL92" s="585"/>
      <c r="BM92" s="596"/>
      <c r="BN92" s="585"/>
      <c r="BP92" s="576"/>
      <c r="BQ92" s="576"/>
      <c r="BS92" s="585"/>
      <c r="BT92" s="585"/>
      <c r="BU92" s="585"/>
      <c r="BV92" s="585"/>
      <c r="BW92" s="585"/>
      <c r="BX92" s="596"/>
      <c r="BY92" s="585"/>
      <c r="CA92" s="576"/>
      <c r="CB92" s="576"/>
      <c r="CD92" s="585"/>
      <c r="CE92" s="585"/>
      <c r="CF92" s="585"/>
      <c r="CG92" s="585"/>
      <c r="CH92" s="585"/>
      <c r="CI92" s="596"/>
      <c r="CJ92" s="585"/>
      <c r="CL92" s="576"/>
      <c r="CM92" s="576"/>
      <c r="CO92" s="585"/>
      <c r="CP92" s="585"/>
      <c r="CQ92" s="585"/>
      <c r="CR92" s="585"/>
      <c r="CS92" s="585"/>
      <c r="CT92" s="596"/>
      <c r="CU92" s="585"/>
      <c r="CW92" s="576"/>
      <c r="CZ92" s="585"/>
      <c r="DA92" s="585"/>
      <c r="DB92" s="585"/>
      <c r="DC92" s="585"/>
      <c r="DD92" s="585"/>
      <c r="DE92" s="596"/>
      <c r="DF92" s="585"/>
      <c r="DH92" s="576"/>
      <c r="DJ92" s="597"/>
      <c r="DK92" s="597"/>
      <c r="DL92" s="597"/>
      <c r="DM92" s="597"/>
      <c r="DN92" s="597"/>
      <c r="DO92" s="597"/>
      <c r="DP92" s="597"/>
      <c r="DQ92" s="597"/>
      <c r="DR92" s="597"/>
      <c r="DS92" s="597"/>
      <c r="DT92" s="597"/>
      <c r="DU92" s="597"/>
      <c r="DV92" s="598"/>
      <c r="DW92" s="598"/>
      <c r="DX92" s="598"/>
      <c r="DY92" s="598"/>
      <c r="DZ92" s="598"/>
      <c r="EA92" s="598"/>
      <c r="EB92" s="599"/>
      <c r="EC92" s="598"/>
      <c r="ED92" s="598"/>
      <c r="EE92" s="598"/>
      <c r="EF92" s="598"/>
      <c r="EG92" s="598"/>
      <c r="EH92" s="598"/>
      <c r="EI92" s="598"/>
      <c r="EJ92" s="598"/>
    </row>
    <row r="93" spans="1:140" s="12" customFormat="1" x14ac:dyDescent="0.25">
      <c r="L93" s="576"/>
      <c r="M93" s="576"/>
      <c r="N93" s="576"/>
      <c r="P93" s="585"/>
      <c r="Q93" s="585"/>
      <c r="R93" s="585"/>
      <c r="S93" s="585"/>
      <c r="T93" s="585"/>
      <c r="U93" s="596"/>
      <c r="V93" s="585"/>
      <c r="X93" s="576"/>
      <c r="Y93" s="576"/>
      <c r="AA93" s="585"/>
      <c r="AB93" s="585"/>
      <c r="AC93" s="585"/>
      <c r="AD93" s="585"/>
      <c r="AE93" s="585"/>
      <c r="AF93" s="596"/>
      <c r="AG93" s="585"/>
      <c r="AI93" s="576"/>
      <c r="AJ93" s="576"/>
      <c r="AL93" s="585"/>
      <c r="AM93" s="585"/>
      <c r="AN93" s="585"/>
      <c r="AO93" s="585"/>
      <c r="AP93" s="585"/>
      <c r="AQ93" s="596"/>
      <c r="AR93" s="585"/>
      <c r="AT93" s="576"/>
      <c r="AU93" s="576"/>
      <c r="AW93" s="585"/>
      <c r="AX93" s="585"/>
      <c r="AY93" s="585"/>
      <c r="AZ93" s="585"/>
      <c r="BA93" s="585"/>
      <c r="BB93" s="596"/>
      <c r="BC93" s="585"/>
      <c r="BE93" s="576"/>
      <c r="BF93" s="576"/>
      <c r="BH93" s="585"/>
      <c r="BI93" s="585"/>
      <c r="BJ93" s="585"/>
      <c r="BK93" s="585"/>
      <c r="BL93" s="585"/>
      <c r="BM93" s="596"/>
      <c r="BN93" s="585"/>
      <c r="BP93" s="576"/>
      <c r="BQ93" s="576"/>
      <c r="BS93" s="585"/>
      <c r="BT93" s="585"/>
      <c r="BU93" s="585"/>
      <c r="BV93" s="585"/>
      <c r="BW93" s="585"/>
      <c r="BX93" s="596"/>
      <c r="BY93" s="585"/>
      <c r="CA93" s="576"/>
      <c r="CB93" s="576"/>
      <c r="CD93" s="585"/>
      <c r="CE93" s="585"/>
      <c r="CF93" s="585"/>
      <c r="CG93" s="585"/>
      <c r="CH93" s="585"/>
      <c r="CI93" s="596"/>
      <c r="CJ93" s="585"/>
      <c r="CL93" s="576"/>
      <c r="CM93" s="576"/>
      <c r="CO93" s="585"/>
      <c r="CP93" s="585"/>
      <c r="CQ93" s="585"/>
      <c r="CR93" s="585"/>
      <c r="CS93" s="585"/>
      <c r="CT93" s="596"/>
      <c r="CU93" s="585"/>
      <c r="CW93" s="576"/>
      <c r="CZ93" s="585"/>
      <c r="DA93" s="585"/>
      <c r="DB93" s="585"/>
      <c r="DC93" s="585"/>
      <c r="DD93" s="585"/>
      <c r="DE93" s="596"/>
      <c r="DF93" s="585"/>
      <c r="DH93" s="576"/>
      <c r="DJ93" s="597"/>
      <c r="DK93" s="597"/>
      <c r="DL93" s="597"/>
      <c r="DM93" s="597"/>
      <c r="DN93" s="597"/>
      <c r="DO93" s="597"/>
      <c r="DP93" s="597"/>
      <c r="DQ93" s="597"/>
      <c r="DR93" s="597"/>
      <c r="DS93" s="597"/>
      <c r="DT93" s="597"/>
      <c r="DU93" s="597"/>
      <c r="DV93" s="598"/>
      <c r="DW93" s="598"/>
      <c r="DX93" s="598"/>
      <c r="DY93" s="598"/>
      <c r="DZ93" s="598"/>
      <c r="EA93" s="598"/>
      <c r="EB93" s="599"/>
      <c r="EC93" s="598"/>
      <c r="ED93" s="598"/>
      <c r="EE93" s="598"/>
      <c r="EF93" s="598"/>
      <c r="EG93" s="598"/>
      <c r="EH93" s="598"/>
      <c r="EI93" s="598"/>
      <c r="EJ93" s="598"/>
    </row>
    <row r="94" spans="1:140" s="12" customFormat="1" x14ac:dyDescent="0.25">
      <c r="L94" s="576"/>
      <c r="M94" s="576"/>
      <c r="N94" s="576"/>
      <c r="P94" s="585"/>
      <c r="Q94" s="585"/>
      <c r="R94" s="585"/>
      <c r="S94" s="585"/>
      <c r="T94" s="585"/>
      <c r="U94" s="596"/>
      <c r="V94" s="585"/>
      <c r="X94" s="576"/>
      <c r="Y94" s="576"/>
      <c r="AA94" s="585"/>
      <c r="AB94" s="585"/>
      <c r="AC94" s="585"/>
      <c r="AD94" s="585"/>
      <c r="AE94" s="585"/>
      <c r="AF94" s="596"/>
      <c r="AG94" s="585"/>
      <c r="AI94" s="576"/>
      <c r="AJ94" s="576"/>
      <c r="AL94" s="585"/>
      <c r="AM94" s="585"/>
      <c r="AN94" s="585"/>
      <c r="AO94" s="585"/>
      <c r="AP94" s="585"/>
      <c r="AQ94" s="596"/>
      <c r="AR94" s="585"/>
      <c r="AT94" s="576"/>
      <c r="AU94" s="576"/>
      <c r="AW94" s="585"/>
      <c r="AX94" s="585"/>
      <c r="AY94" s="585"/>
      <c r="AZ94" s="585"/>
      <c r="BA94" s="585"/>
      <c r="BB94" s="596"/>
      <c r="BC94" s="585"/>
      <c r="BE94" s="576"/>
      <c r="BF94" s="576"/>
      <c r="BH94" s="585"/>
      <c r="BI94" s="585"/>
      <c r="BJ94" s="585"/>
      <c r="BK94" s="585"/>
      <c r="BL94" s="585"/>
      <c r="BM94" s="596"/>
      <c r="BN94" s="585"/>
      <c r="BP94" s="576"/>
      <c r="BQ94" s="576"/>
      <c r="BS94" s="585"/>
      <c r="BT94" s="585"/>
      <c r="BU94" s="585"/>
      <c r="BV94" s="585"/>
      <c r="BW94" s="585"/>
      <c r="BX94" s="596"/>
      <c r="BY94" s="585"/>
      <c r="CA94" s="576"/>
      <c r="CB94" s="576"/>
      <c r="CD94" s="585"/>
      <c r="CE94" s="585"/>
      <c r="CF94" s="585"/>
      <c r="CG94" s="585"/>
      <c r="CH94" s="585"/>
      <c r="CI94" s="596"/>
      <c r="CJ94" s="585"/>
      <c r="CL94" s="576"/>
      <c r="CM94" s="576"/>
      <c r="CO94" s="585"/>
      <c r="CP94" s="585"/>
      <c r="CQ94" s="585"/>
      <c r="CR94" s="585"/>
      <c r="CS94" s="585"/>
      <c r="CT94" s="596"/>
      <c r="CU94" s="585"/>
      <c r="CW94" s="576"/>
      <c r="CZ94" s="585"/>
      <c r="DA94" s="585"/>
      <c r="DB94" s="585"/>
      <c r="DC94" s="585"/>
      <c r="DD94" s="585"/>
      <c r="DE94" s="596"/>
      <c r="DF94" s="585"/>
      <c r="DH94" s="576"/>
      <c r="DJ94" s="597"/>
      <c r="DK94" s="597"/>
      <c r="DL94" s="597"/>
      <c r="DM94" s="597"/>
      <c r="DN94" s="597"/>
      <c r="DO94" s="597"/>
      <c r="DP94" s="597"/>
      <c r="DQ94" s="597"/>
      <c r="DR94" s="597"/>
      <c r="DS94" s="597"/>
      <c r="DT94" s="597"/>
      <c r="DU94" s="597"/>
      <c r="DV94" s="598"/>
      <c r="DW94" s="598"/>
      <c r="DX94" s="598"/>
      <c r="DY94" s="598"/>
      <c r="DZ94" s="598"/>
      <c r="EA94" s="598"/>
      <c r="EB94" s="599"/>
      <c r="EC94" s="598"/>
      <c r="ED94" s="598"/>
      <c r="EE94" s="598"/>
      <c r="EF94" s="598"/>
      <c r="EG94" s="598"/>
      <c r="EH94" s="598"/>
      <c r="EI94" s="598"/>
      <c r="EJ94" s="598"/>
    </row>
    <row r="95" spans="1:140" s="12" customFormat="1" x14ac:dyDescent="0.25">
      <c r="L95" s="576"/>
      <c r="M95" s="576"/>
      <c r="N95" s="576"/>
      <c r="P95" s="585"/>
      <c r="Q95" s="585"/>
      <c r="R95" s="585"/>
      <c r="S95" s="585"/>
      <c r="T95" s="585"/>
      <c r="U95" s="596"/>
      <c r="V95" s="585"/>
      <c r="X95" s="576"/>
      <c r="Y95" s="576"/>
      <c r="AA95" s="585"/>
      <c r="AB95" s="585"/>
      <c r="AC95" s="585"/>
      <c r="AD95" s="585"/>
      <c r="AE95" s="585"/>
      <c r="AF95" s="596"/>
      <c r="AG95" s="585"/>
      <c r="AI95" s="576"/>
      <c r="AJ95" s="576"/>
      <c r="AL95" s="585"/>
      <c r="AM95" s="585"/>
      <c r="AN95" s="585"/>
      <c r="AO95" s="585"/>
      <c r="AP95" s="585"/>
      <c r="AQ95" s="596"/>
      <c r="AR95" s="585"/>
      <c r="AT95" s="576"/>
      <c r="AU95" s="576"/>
      <c r="AW95" s="585"/>
      <c r="AX95" s="585"/>
      <c r="AY95" s="585"/>
      <c r="AZ95" s="585"/>
      <c r="BA95" s="585"/>
      <c r="BB95" s="596"/>
      <c r="BC95" s="585"/>
      <c r="BE95" s="576"/>
      <c r="BF95" s="576"/>
      <c r="BH95" s="585"/>
      <c r="BI95" s="585"/>
      <c r="BJ95" s="585"/>
      <c r="BK95" s="585"/>
      <c r="BL95" s="585"/>
      <c r="BM95" s="596"/>
      <c r="BN95" s="585"/>
      <c r="BP95" s="576"/>
      <c r="BQ95" s="576"/>
      <c r="BS95" s="585"/>
      <c r="BT95" s="585"/>
      <c r="BU95" s="585"/>
      <c r="BV95" s="585"/>
      <c r="BW95" s="585"/>
      <c r="BX95" s="596"/>
      <c r="BY95" s="585"/>
      <c r="CA95" s="576"/>
      <c r="CB95" s="576"/>
      <c r="CD95" s="585"/>
      <c r="CE95" s="585"/>
      <c r="CF95" s="585"/>
      <c r="CG95" s="585"/>
      <c r="CH95" s="585"/>
      <c r="CI95" s="596"/>
      <c r="CJ95" s="585"/>
      <c r="CL95" s="576"/>
      <c r="CM95" s="576"/>
      <c r="CO95" s="585"/>
      <c r="CP95" s="585"/>
      <c r="CQ95" s="585"/>
      <c r="CR95" s="585"/>
      <c r="CS95" s="585"/>
      <c r="CT95" s="596"/>
      <c r="CU95" s="585"/>
      <c r="CW95" s="576"/>
      <c r="CZ95" s="585"/>
      <c r="DA95" s="585"/>
      <c r="DB95" s="585"/>
      <c r="DC95" s="585"/>
      <c r="DD95" s="585"/>
      <c r="DE95" s="596"/>
      <c r="DF95" s="585"/>
      <c r="DH95" s="576"/>
      <c r="DJ95" s="597"/>
      <c r="DK95" s="597"/>
      <c r="DL95" s="597"/>
      <c r="DM95" s="597"/>
      <c r="DN95" s="597"/>
      <c r="DO95" s="597"/>
      <c r="DP95" s="597"/>
      <c r="DQ95" s="597"/>
      <c r="DR95" s="597"/>
      <c r="DS95" s="597"/>
      <c r="DT95" s="597"/>
      <c r="DU95" s="597"/>
      <c r="DV95" s="598"/>
      <c r="DW95" s="598"/>
      <c r="DX95" s="598"/>
      <c r="DY95" s="598"/>
      <c r="DZ95" s="598"/>
      <c r="EA95" s="598"/>
      <c r="EB95" s="599"/>
      <c r="EC95" s="598"/>
      <c r="ED95" s="598"/>
      <c r="EE95" s="598"/>
      <c r="EF95" s="598"/>
      <c r="EG95" s="598"/>
      <c r="EH95" s="598"/>
      <c r="EI95" s="598"/>
      <c r="EJ95" s="598"/>
    </row>
    <row r="96" spans="1:140" s="12" customFormat="1" x14ac:dyDescent="0.25">
      <c r="L96" s="576"/>
      <c r="M96" s="576"/>
      <c r="N96" s="576"/>
      <c r="P96" s="585"/>
      <c r="Q96" s="585"/>
      <c r="R96" s="585"/>
      <c r="S96" s="585"/>
      <c r="T96" s="585"/>
      <c r="U96" s="596"/>
      <c r="V96" s="585"/>
      <c r="X96" s="576"/>
      <c r="Y96" s="576"/>
      <c r="AA96" s="585"/>
      <c r="AB96" s="585"/>
      <c r="AC96" s="585"/>
      <c r="AD96" s="585"/>
      <c r="AE96" s="585"/>
      <c r="AF96" s="596"/>
      <c r="AG96" s="585"/>
      <c r="AI96" s="576"/>
      <c r="AJ96" s="576"/>
      <c r="AL96" s="585"/>
      <c r="AM96" s="585"/>
      <c r="AN96" s="585"/>
      <c r="AO96" s="585"/>
      <c r="AP96" s="585"/>
      <c r="AQ96" s="596"/>
      <c r="AR96" s="585"/>
      <c r="AT96" s="576"/>
      <c r="AU96" s="576"/>
      <c r="AW96" s="585"/>
      <c r="AX96" s="585"/>
      <c r="AY96" s="585"/>
      <c r="AZ96" s="585"/>
      <c r="BA96" s="585"/>
      <c r="BB96" s="596"/>
      <c r="BC96" s="585"/>
      <c r="BE96" s="576"/>
      <c r="BF96" s="576"/>
      <c r="BH96" s="585"/>
      <c r="BI96" s="585"/>
      <c r="BJ96" s="585"/>
      <c r="BK96" s="585"/>
      <c r="BL96" s="585"/>
      <c r="BM96" s="596"/>
      <c r="BN96" s="585"/>
      <c r="BP96" s="576"/>
      <c r="BQ96" s="576"/>
      <c r="BS96" s="585"/>
      <c r="BT96" s="585"/>
      <c r="BU96" s="585"/>
      <c r="BV96" s="585"/>
      <c r="BW96" s="585"/>
      <c r="BX96" s="596"/>
      <c r="BY96" s="585"/>
      <c r="CA96" s="576"/>
      <c r="CB96" s="576"/>
      <c r="CD96" s="585"/>
      <c r="CE96" s="585"/>
      <c r="CF96" s="585"/>
      <c r="CG96" s="585"/>
      <c r="CH96" s="585"/>
      <c r="CI96" s="596"/>
      <c r="CJ96" s="585"/>
      <c r="CL96" s="576"/>
      <c r="CM96" s="576"/>
      <c r="CO96" s="585"/>
      <c r="CP96" s="585"/>
      <c r="CQ96" s="585"/>
      <c r="CR96" s="585"/>
      <c r="CS96" s="585"/>
      <c r="CT96" s="596"/>
      <c r="CU96" s="585"/>
      <c r="CW96" s="576"/>
      <c r="CZ96" s="585"/>
      <c r="DA96" s="585"/>
      <c r="DB96" s="585"/>
      <c r="DC96" s="585"/>
      <c r="DD96" s="585"/>
      <c r="DE96" s="596"/>
      <c r="DF96" s="585"/>
      <c r="DH96" s="576"/>
      <c r="DJ96" s="597"/>
      <c r="DK96" s="597"/>
      <c r="DL96" s="597"/>
      <c r="DM96" s="597"/>
      <c r="DN96" s="597"/>
      <c r="DO96" s="597"/>
      <c r="DP96" s="597"/>
      <c r="DQ96" s="597"/>
      <c r="DR96" s="597"/>
      <c r="DS96" s="597"/>
      <c r="DT96" s="597"/>
      <c r="DU96" s="597"/>
      <c r="DV96" s="598"/>
      <c r="DW96" s="598"/>
      <c r="DX96" s="598"/>
      <c r="DY96" s="598"/>
      <c r="DZ96" s="598"/>
      <c r="EA96" s="598"/>
      <c r="EB96" s="599"/>
      <c r="EC96" s="598"/>
      <c r="ED96" s="598"/>
      <c r="EE96" s="598"/>
      <c r="EF96" s="598"/>
      <c r="EG96" s="598"/>
      <c r="EH96" s="598"/>
      <c r="EI96" s="598"/>
      <c r="EJ96" s="598"/>
    </row>
    <row r="97" spans="12:140" s="12" customFormat="1" x14ac:dyDescent="0.25">
      <c r="L97" s="576"/>
      <c r="M97" s="576"/>
      <c r="N97" s="576"/>
      <c r="P97" s="585"/>
      <c r="Q97" s="585"/>
      <c r="R97" s="585"/>
      <c r="S97" s="585"/>
      <c r="T97" s="585"/>
      <c r="U97" s="596"/>
      <c r="V97" s="585"/>
      <c r="X97" s="576"/>
      <c r="Y97" s="576"/>
      <c r="AA97" s="585"/>
      <c r="AB97" s="585"/>
      <c r="AC97" s="585"/>
      <c r="AD97" s="585"/>
      <c r="AE97" s="585"/>
      <c r="AF97" s="596"/>
      <c r="AG97" s="585"/>
      <c r="AI97" s="576"/>
      <c r="AJ97" s="576"/>
      <c r="AL97" s="585"/>
      <c r="AM97" s="585"/>
      <c r="AN97" s="585"/>
      <c r="AO97" s="585"/>
      <c r="AP97" s="585"/>
      <c r="AQ97" s="596"/>
      <c r="AR97" s="585"/>
      <c r="AT97" s="576"/>
      <c r="AU97" s="576"/>
      <c r="AW97" s="585"/>
      <c r="AX97" s="585"/>
      <c r="AY97" s="585"/>
      <c r="AZ97" s="585"/>
      <c r="BA97" s="585"/>
      <c r="BB97" s="596"/>
      <c r="BC97" s="585"/>
      <c r="BE97" s="576"/>
      <c r="BF97" s="576"/>
      <c r="BH97" s="585"/>
      <c r="BI97" s="585"/>
      <c r="BJ97" s="585"/>
      <c r="BK97" s="585"/>
      <c r="BL97" s="585"/>
      <c r="BM97" s="596"/>
      <c r="BN97" s="585"/>
      <c r="BP97" s="576"/>
      <c r="BQ97" s="576"/>
      <c r="BS97" s="585"/>
      <c r="BT97" s="585"/>
      <c r="BU97" s="585"/>
      <c r="BV97" s="585"/>
      <c r="BW97" s="585"/>
      <c r="BX97" s="596"/>
      <c r="BY97" s="585"/>
      <c r="CA97" s="576"/>
      <c r="CB97" s="576"/>
      <c r="CD97" s="585"/>
      <c r="CE97" s="585"/>
      <c r="CF97" s="585"/>
      <c r="CG97" s="585"/>
      <c r="CH97" s="585"/>
      <c r="CI97" s="596"/>
      <c r="CJ97" s="585"/>
      <c r="CL97" s="576"/>
      <c r="CM97" s="576"/>
      <c r="CO97" s="585"/>
      <c r="CP97" s="585"/>
      <c r="CQ97" s="585"/>
      <c r="CR97" s="585"/>
      <c r="CS97" s="585"/>
      <c r="CT97" s="596"/>
      <c r="CU97" s="585"/>
      <c r="CW97" s="576"/>
      <c r="CZ97" s="585"/>
      <c r="DA97" s="585"/>
      <c r="DB97" s="585"/>
      <c r="DC97" s="585"/>
      <c r="DD97" s="585"/>
      <c r="DE97" s="596"/>
      <c r="DF97" s="585"/>
      <c r="DH97" s="576"/>
      <c r="DJ97" s="597"/>
      <c r="DK97" s="597"/>
      <c r="DL97" s="597"/>
      <c r="DM97" s="597"/>
      <c r="DN97" s="597"/>
      <c r="DO97" s="597"/>
      <c r="DP97" s="597"/>
      <c r="DQ97" s="597"/>
      <c r="DR97" s="597"/>
      <c r="DS97" s="597"/>
      <c r="DT97" s="597"/>
      <c r="DU97" s="597"/>
      <c r="DV97" s="598"/>
      <c r="DW97" s="598"/>
      <c r="DX97" s="598"/>
      <c r="DY97" s="598"/>
      <c r="DZ97" s="598"/>
      <c r="EA97" s="598"/>
      <c r="EB97" s="599"/>
      <c r="EC97" s="598"/>
      <c r="ED97" s="598"/>
      <c r="EE97" s="598"/>
      <c r="EF97" s="598"/>
      <c r="EG97" s="598"/>
      <c r="EH97" s="598"/>
      <c r="EI97" s="598"/>
      <c r="EJ97" s="598"/>
    </row>
    <row r="98" spans="12:140" s="12" customFormat="1" x14ac:dyDescent="0.25">
      <c r="L98" s="576"/>
      <c r="M98" s="576"/>
      <c r="N98" s="576"/>
      <c r="P98" s="585"/>
      <c r="Q98" s="585"/>
      <c r="R98" s="585"/>
      <c r="S98" s="585"/>
      <c r="T98" s="585"/>
      <c r="U98" s="596"/>
      <c r="V98" s="585"/>
      <c r="X98" s="576"/>
      <c r="Y98" s="576"/>
      <c r="AA98" s="585"/>
      <c r="AB98" s="585"/>
      <c r="AC98" s="585"/>
      <c r="AD98" s="585"/>
      <c r="AE98" s="585"/>
      <c r="AF98" s="596"/>
      <c r="AG98" s="585"/>
      <c r="AI98" s="576"/>
      <c r="AJ98" s="576"/>
      <c r="AL98" s="585"/>
      <c r="AM98" s="585"/>
      <c r="AN98" s="585"/>
      <c r="AO98" s="585"/>
      <c r="AP98" s="585"/>
      <c r="AQ98" s="596"/>
      <c r="AR98" s="585"/>
      <c r="AT98" s="576"/>
      <c r="AU98" s="576"/>
      <c r="AW98" s="585"/>
      <c r="AX98" s="585"/>
      <c r="AY98" s="585"/>
      <c r="AZ98" s="585"/>
      <c r="BA98" s="585"/>
      <c r="BB98" s="596"/>
      <c r="BC98" s="585"/>
      <c r="BE98" s="576"/>
      <c r="BF98" s="576"/>
      <c r="BH98" s="585"/>
      <c r="BI98" s="585"/>
      <c r="BJ98" s="585"/>
      <c r="BK98" s="585"/>
      <c r="BL98" s="585"/>
      <c r="BM98" s="596"/>
      <c r="BN98" s="585"/>
      <c r="BP98" s="576"/>
      <c r="BQ98" s="576"/>
      <c r="BS98" s="585"/>
      <c r="BT98" s="585"/>
      <c r="BU98" s="585"/>
      <c r="BV98" s="585"/>
      <c r="BW98" s="585"/>
      <c r="BX98" s="596"/>
      <c r="BY98" s="585"/>
      <c r="CA98" s="576"/>
      <c r="CB98" s="576"/>
      <c r="CD98" s="585"/>
      <c r="CE98" s="585"/>
      <c r="CF98" s="585"/>
      <c r="CG98" s="585"/>
      <c r="CH98" s="585"/>
      <c r="CI98" s="596"/>
      <c r="CJ98" s="585"/>
      <c r="CL98" s="576"/>
      <c r="CM98" s="576"/>
      <c r="CO98" s="585"/>
      <c r="CP98" s="585"/>
      <c r="CQ98" s="585"/>
      <c r="CR98" s="585"/>
      <c r="CS98" s="585"/>
      <c r="CT98" s="596"/>
      <c r="CU98" s="585"/>
      <c r="CW98" s="576"/>
      <c r="CZ98" s="585"/>
      <c r="DA98" s="585"/>
      <c r="DB98" s="585"/>
      <c r="DC98" s="585"/>
      <c r="DD98" s="585"/>
      <c r="DE98" s="596"/>
      <c r="DF98" s="585"/>
      <c r="DH98" s="576"/>
      <c r="DJ98" s="597"/>
      <c r="DK98" s="597"/>
      <c r="DL98" s="597"/>
      <c r="DM98" s="597"/>
      <c r="DN98" s="597"/>
      <c r="DO98" s="597"/>
      <c r="DP98" s="597"/>
      <c r="DQ98" s="597"/>
      <c r="DR98" s="597"/>
      <c r="DS98" s="597"/>
      <c r="DT98" s="597"/>
      <c r="DU98" s="597"/>
      <c r="DV98" s="598"/>
      <c r="DW98" s="598"/>
      <c r="DX98" s="598"/>
      <c r="DY98" s="598"/>
      <c r="DZ98" s="598"/>
      <c r="EA98" s="598"/>
      <c r="EB98" s="599"/>
      <c r="EC98" s="598"/>
      <c r="ED98" s="598"/>
      <c r="EE98" s="598"/>
      <c r="EF98" s="598"/>
      <c r="EG98" s="598"/>
      <c r="EH98" s="598"/>
      <c r="EI98" s="598"/>
      <c r="EJ98" s="598"/>
    </row>
    <row r="99" spans="12:140" s="12" customFormat="1" x14ac:dyDescent="0.25">
      <c r="L99" s="576"/>
      <c r="M99" s="576"/>
      <c r="N99" s="576"/>
      <c r="P99" s="585"/>
      <c r="Q99" s="585"/>
      <c r="R99" s="585"/>
      <c r="S99" s="585"/>
      <c r="T99" s="585"/>
      <c r="U99" s="596"/>
      <c r="V99" s="585"/>
      <c r="X99" s="576"/>
      <c r="Y99" s="576"/>
      <c r="AA99" s="585"/>
      <c r="AB99" s="585"/>
      <c r="AC99" s="585"/>
      <c r="AD99" s="585"/>
      <c r="AE99" s="585"/>
      <c r="AF99" s="596"/>
      <c r="AG99" s="585"/>
      <c r="AI99" s="576"/>
      <c r="AJ99" s="576"/>
      <c r="AL99" s="585"/>
      <c r="AM99" s="585"/>
      <c r="AN99" s="585"/>
      <c r="AO99" s="585"/>
      <c r="AP99" s="585"/>
      <c r="AQ99" s="596"/>
      <c r="AR99" s="585"/>
      <c r="AT99" s="576"/>
      <c r="AU99" s="576"/>
      <c r="AW99" s="585"/>
      <c r="AX99" s="585"/>
      <c r="AY99" s="585"/>
      <c r="AZ99" s="585"/>
      <c r="BA99" s="585"/>
      <c r="BB99" s="596"/>
      <c r="BC99" s="585"/>
      <c r="BE99" s="576"/>
      <c r="BF99" s="576"/>
      <c r="BH99" s="585"/>
      <c r="BI99" s="585"/>
      <c r="BJ99" s="585"/>
      <c r="BK99" s="585"/>
      <c r="BL99" s="585"/>
      <c r="BM99" s="596"/>
      <c r="BN99" s="585"/>
      <c r="BP99" s="576"/>
      <c r="BQ99" s="576"/>
      <c r="BS99" s="585"/>
      <c r="BT99" s="585"/>
      <c r="BU99" s="585"/>
      <c r="BV99" s="585"/>
      <c r="BW99" s="585"/>
      <c r="BX99" s="596"/>
      <c r="BY99" s="585"/>
      <c r="CA99" s="576"/>
      <c r="CB99" s="576"/>
      <c r="CD99" s="585"/>
      <c r="CE99" s="585"/>
      <c r="CF99" s="585"/>
      <c r="CG99" s="585"/>
      <c r="CH99" s="585"/>
      <c r="CI99" s="596"/>
      <c r="CJ99" s="585"/>
      <c r="CL99" s="576"/>
      <c r="CM99" s="576"/>
      <c r="CO99" s="585"/>
      <c r="CP99" s="585"/>
      <c r="CQ99" s="585"/>
      <c r="CR99" s="585"/>
      <c r="CS99" s="585"/>
      <c r="CT99" s="596"/>
      <c r="CU99" s="585"/>
      <c r="CW99" s="576"/>
      <c r="CZ99" s="585"/>
      <c r="DA99" s="585"/>
      <c r="DB99" s="585"/>
      <c r="DC99" s="585"/>
      <c r="DD99" s="585"/>
      <c r="DE99" s="596"/>
      <c r="DF99" s="585"/>
      <c r="DH99" s="576"/>
      <c r="DJ99" s="597"/>
      <c r="DK99" s="597"/>
      <c r="DL99" s="597"/>
      <c r="DM99" s="597"/>
      <c r="DN99" s="597"/>
      <c r="DO99" s="597"/>
      <c r="DP99" s="597"/>
      <c r="DQ99" s="597"/>
      <c r="DR99" s="597"/>
      <c r="DS99" s="597"/>
      <c r="DT99" s="597"/>
      <c r="DU99" s="597"/>
      <c r="DV99" s="598"/>
      <c r="DW99" s="598"/>
      <c r="DX99" s="598"/>
      <c r="DY99" s="598"/>
      <c r="DZ99" s="598"/>
      <c r="EA99" s="598"/>
      <c r="EB99" s="599"/>
      <c r="EC99" s="598"/>
      <c r="ED99" s="598"/>
      <c r="EE99" s="598"/>
      <c r="EF99" s="598"/>
      <c r="EG99" s="598"/>
      <c r="EH99" s="598"/>
      <c r="EI99" s="598"/>
      <c r="EJ99" s="598"/>
    </row>
    <row r="100" spans="12:140" s="12" customFormat="1" x14ac:dyDescent="0.25">
      <c r="L100" s="576"/>
      <c r="M100" s="576"/>
      <c r="N100" s="576"/>
      <c r="P100" s="585"/>
      <c r="Q100" s="585"/>
      <c r="R100" s="585"/>
      <c r="S100" s="585"/>
      <c r="T100" s="585"/>
      <c r="U100" s="596"/>
      <c r="V100" s="585"/>
      <c r="X100" s="576"/>
      <c r="Y100" s="576"/>
      <c r="AA100" s="585"/>
      <c r="AB100" s="585"/>
      <c r="AC100" s="585"/>
      <c r="AD100" s="585"/>
      <c r="AE100" s="585"/>
      <c r="AF100" s="596"/>
      <c r="AG100" s="585"/>
      <c r="AI100" s="576"/>
      <c r="AJ100" s="576"/>
      <c r="AL100" s="585"/>
      <c r="AM100" s="585"/>
      <c r="AN100" s="585"/>
      <c r="AO100" s="585"/>
      <c r="AP100" s="585"/>
      <c r="AQ100" s="596"/>
      <c r="AR100" s="585"/>
      <c r="AT100" s="576"/>
      <c r="AU100" s="576"/>
      <c r="AW100" s="585"/>
      <c r="AX100" s="585"/>
      <c r="AY100" s="585"/>
      <c r="AZ100" s="585"/>
      <c r="BA100" s="585"/>
      <c r="BB100" s="596"/>
      <c r="BC100" s="585"/>
      <c r="BE100" s="576"/>
      <c r="BF100" s="576"/>
      <c r="BH100" s="585"/>
      <c r="BI100" s="585"/>
      <c r="BJ100" s="585"/>
      <c r="BK100" s="585"/>
      <c r="BL100" s="585"/>
      <c r="BM100" s="596"/>
      <c r="BN100" s="585"/>
      <c r="BP100" s="576"/>
      <c r="BQ100" s="576"/>
      <c r="BS100" s="585"/>
      <c r="BT100" s="585"/>
      <c r="BU100" s="585"/>
      <c r="BV100" s="585"/>
      <c r="BW100" s="585"/>
      <c r="BX100" s="596"/>
      <c r="BY100" s="585"/>
      <c r="CA100" s="576"/>
      <c r="CB100" s="576"/>
      <c r="CD100" s="585"/>
      <c r="CE100" s="585"/>
      <c r="CF100" s="585"/>
      <c r="CG100" s="585"/>
      <c r="CH100" s="585"/>
      <c r="CI100" s="596"/>
      <c r="CJ100" s="585"/>
      <c r="CL100" s="576"/>
      <c r="CM100" s="576"/>
      <c r="CO100" s="585"/>
      <c r="CP100" s="585"/>
      <c r="CQ100" s="585"/>
      <c r="CR100" s="585"/>
      <c r="CS100" s="585"/>
      <c r="CT100" s="596"/>
      <c r="CU100" s="585"/>
      <c r="CW100" s="576"/>
      <c r="CZ100" s="585"/>
      <c r="DA100" s="585"/>
      <c r="DB100" s="585"/>
      <c r="DC100" s="585"/>
      <c r="DD100" s="585"/>
      <c r="DE100" s="596"/>
      <c r="DF100" s="585"/>
      <c r="DH100" s="576"/>
      <c r="DJ100" s="597"/>
      <c r="DK100" s="597"/>
      <c r="DL100" s="597"/>
      <c r="DM100" s="597"/>
      <c r="DN100" s="597"/>
      <c r="DO100" s="597"/>
      <c r="DP100" s="597"/>
      <c r="DQ100" s="597"/>
      <c r="DR100" s="597"/>
      <c r="DS100" s="597"/>
      <c r="DT100" s="597"/>
      <c r="DU100" s="597"/>
      <c r="DV100" s="598"/>
      <c r="DW100" s="598"/>
      <c r="DX100" s="598"/>
      <c r="DY100" s="598"/>
      <c r="DZ100" s="598"/>
      <c r="EA100" s="598"/>
      <c r="EB100" s="599"/>
      <c r="EC100" s="598"/>
      <c r="ED100" s="598"/>
      <c r="EE100" s="598"/>
      <c r="EF100" s="598"/>
      <c r="EG100" s="598"/>
      <c r="EH100" s="598"/>
      <c r="EI100" s="598"/>
      <c r="EJ100" s="598"/>
    </row>
    <row r="101" spans="12:140" s="12" customFormat="1" x14ac:dyDescent="0.25">
      <c r="L101" s="576"/>
      <c r="M101" s="576"/>
      <c r="N101" s="576"/>
      <c r="P101" s="585"/>
      <c r="Q101" s="585"/>
      <c r="R101" s="585"/>
      <c r="S101" s="585"/>
      <c r="T101" s="585"/>
      <c r="U101" s="596"/>
      <c r="V101" s="585"/>
      <c r="X101" s="576"/>
      <c r="Y101" s="576"/>
      <c r="AA101" s="585"/>
      <c r="AB101" s="585"/>
      <c r="AC101" s="585"/>
      <c r="AD101" s="585"/>
      <c r="AE101" s="585"/>
      <c r="AF101" s="596"/>
      <c r="AG101" s="585"/>
      <c r="AI101" s="576"/>
      <c r="AJ101" s="576"/>
      <c r="AL101" s="585"/>
      <c r="AM101" s="585"/>
      <c r="AN101" s="585"/>
      <c r="AO101" s="585"/>
      <c r="AP101" s="585"/>
      <c r="AQ101" s="596"/>
      <c r="AR101" s="585"/>
      <c r="AT101" s="576"/>
      <c r="AU101" s="576"/>
      <c r="AW101" s="585"/>
      <c r="AX101" s="585"/>
      <c r="AY101" s="585"/>
      <c r="AZ101" s="585"/>
      <c r="BA101" s="585"/>
      <c r="BB101" s="596"/>
      <c r="BC101" s="585"/>
      <c r="BE101" s="576"/>
      <c r="BF101" s="576"/>
      <c r="BH101" s="585"/>
      <c r="BI101" s="585"/>
      <c r="BJ101" s="585"/>
      <c r="BK101" s="585"/>
      <c r="BL101" s="585"/>
      <c r="BM101" s="596"/>
      <c r="BN101" s="585"/>
      <c r="BP101" s="576"/>
      <c r="BQ101" s="576"/>
      <c r="BS101" s="585"/>
      <c r="BT101" s="585"/>
      <c r="BU101" s="585"/>
      <c r="BV101" s="585"/>
      <c r="BW101" s="585"/>
      <c r="BX101" s="596"/>
      <c r="BY101" s="585"/>
      <c r="CA101" s="576"/>
      <c r="CB101" s="576"/>
      <c r="CD101" s="585"/>
      <c r="CE101" s="585"/>
      <c r="CF101" s="585"/>
      <c r="CG101" s="585"/>
      <c r="CH101" s="585"/>
      <c r="CI101" s="596"/>
      <c r="CJ101" s="585"/>
      <c r="CL101" s="576"/>
      <c r="CM101" s="576"/>
      <c r="CO101" s="585"/>
      <c r="CP101" s="585"/>
      <c r="CQ101" s="585"/>
      <c r="CR101" s="585"/>
      <c r="CS101" s="585"/>
      <c r="CT101" s="596"/>
      <c r="CU101" s="585"/>
      <c r="CW101" s="576"/>
      <c r="CZ101" s="585"/>
      <c r="DA101" s="585"/>
      <c r="DB101" s="585"/>
      <c r="DC101" s="585"/>
      <c r="DD101" s="585"/>
      <c r="DE101" s="596"/>
      <c r="DF101" s="585"/>
      <c r="DH101" s="576"/>
      <c r="DJ101" s="597"/>
      <c r="DK101" s="597"/>
      <c r="DL101" s="597"/>
      <c r="DM101" s="597"/>
      <c r="DN101" s="597"/>
      <c r="DO101" s="597"/>
      <c r="DP101" s="597"/>
      <c r="DQ101" s="597"/>
      <c r="DR101" s="597"/>
      <c r="DS101" s="597"/>
      <c r="DT101" s="597"/>
      <c r="DU101" s="597"/>
      <c r="DV101" s="598"/>
      <c r="DW101" s="598"/>
      <c r="DX101" s="598"/>
      <c r="DY101" s="598"/>
      <c r="DZ101" s="598"/>
      <c r="EA101" s="598"/>
      <c r="EB101" s="599"/>
      <c r="EC101" s="598"/>
      <c r="ED101" s="598"/>
      <c r="EE101" s="598"/>
      <c r="EF101" s="598"/>
      <c r="EG101" s="598"/>
      <c r="EH101" s="598"/>
      <c r="EI101" s="598"/>
      <c r="EJ101" s="598"/>
    </row>
    <row r="102" spans="12:140" s="12" customFormat="1" x14ac:dyDescent="0.25">
      <c r="L102" s="576"/>
      <c r="M102" s="576"/>
      <c r="N102" s="576"/>
      <c r="P102" s="585"/>
      <c r="Q102" s="585"/>
      <c r="R102" s="585"/>
      <c r="S102" s="585"/>
      <c r="T102" s="585"/>
      <c r="U102" s="596"/>
      <c r="V102" s="585"/>
      <c r="X102" s="576"/>
      <c r="Y102" s="576"/>
      <c r="AA102" s="585"/>
      <c r="AB102" s="585"/>
      <c r="AC102" s="585"/>
      <c r="AD102" s="585"/>
      <c r="AE102" s="585"/>
      <c r="AF102" s="596"/>
      <c r="AG102" s="585"/>
      <c r="AI102" s="576"/>
      <c r="AJ102" s="576"/>
      <c r="AL102" s="585"/>
      <c r="AM102" s="585"/>
      <c r="AN102" s="585"/>
      <c r="AO102" s="585"/>
      <c r="AP102" s="585"/>
      <c r="AQ102" s="596"/>
      <c r="AR102" s="585"/>
      <c r="AT102" s="576"/>
      <c r="AU102" s="576"/>
      <c r="AW102" s="585"/>
      <c r="AX102" s="585"/>
      <c r="AY102" s="585"/>
      <c r="AZ102" s="585"/>
      <c r="BA102" s="585"/>
      <c r="BB102" s="596"/>
      <c r="BC102" s="585"/>
      <c r="BE102" s="576"/>
      <c r="BF102" s="576"/>
      <c r="BH102" s="585"/>
      <c r="BI102" s="585"/>
      <c r="BJ102" s="585"/>
      <c r="BK102" s="585"/>
      <c r="BL102" s="585"/>
      <c r="BM102" s="596"/>
      <c r="BN102" s="585"/>
      <c r="BP102" s="576"/>
      <c r="BQ102" s="576"/>
      <c r="BS102" s="585"/>
      <c r="BT102" s="585"/>
      <c r="BU102" s="585"/>
      <c r="BV102" s="585"/>
      <c r="BW102" s="585"/>
      <c r="BX102" s="596"/>
      <c r="BY102" s="585"/>
      <c r="CA102" s="576"/>
      <c r="CB102" s="576"/>
      <c r="CD102" s="585"/>
      <c r="CE102" s="585"/>
      <c r="CF102" s="585"/>
      <c r="CG102" s="585"/>
      <c r="CH102" s="585"/>
      <c r="CI102" s="596"/>
      <c r="CJ102" s="585"/>
      <c r="CL102" s="576"/>
      <c r="CM102" s="576"/>
      <c r="CO102" s="585"/>
      <c r="CP102" s="585"/>
      <c r="CQ102" s="585"/>
      <c r="CR102" s="585"/>
      <c r="CS102" s="585"/>
      <c r="CT102" s="596"/>
      <c r="CU102" s="585"/>
      <c r="CW102" s="576"/>
      <c r="CZ102" s="585"/>
      <c r="DA102" s="585"/>
      <c r="DB102" s="585"/>
      <c r="DC102" s="585"/>
      <c r="DD102" s="585"/>
      <c r="DE102" s="596"/>
      <c r="DF102" s="585"/>
      <c r="DH102" s="576"/>
      <c r="DJ102" s="597"/>
      <c r="DK102" s="597"/>
      <c r="DL102" s="597"/>
      <c r="DM102" s="597"/>
      <c r="DN102" s="597"/>
      <c r="DO102" s="597"/>
      <c r="DP102" s="597"/>
      <c r="DQ102" s="597"/>
      <c r="DR102" s="597"/>
      <c r="DS102" s="597"/>
      <c r="DT102" s="597"/>
      <c r="DU102" s="597"/>
      <c r="DV102" s="598"/>
      <c r="DW102" s="598"/>
      <c r="DX102" s="598"/>
      <c r="DY102" s="598"/>
      <c r="DZ102" s="598"/>
      <c r="EA102" s="598"/>
      <c r="EB102" s="599"/>
      <c r="EC102" s="598"/>
      <c r="ED102" s="598"/>
      <c r="EE102" s="598"/>
      <c r="EF102" s="598"/>
      <c r="EG102" s="598"/>
      <c r="EH102" s="598"/>
      <c r="EI102" s="598"/>
      <c r="EJ102" s="598"/>
    </row>
    <row r="103" spans="12:140" s="12" customFormat="1" x14ac:dyDescent="0.25">
      <c r="L103" s="576"/>
      <c r="M103" s="576"/>
      <c r="N103" s="576"/>
      <c r="P103" s="585"/>
      <c r="Q103" s="585"/>
      <c r="R103" s="585"/>
      <c r="S103" s="585"/>
      <c r="T103" s="585"/>
      <c r="U103" s="596"/>
      <c r="V103" s="585"/>
      <c r="X103" s="576"/>
      <c r="Y103" s="576"/>
      <c r="AA103" s="585"/>
      <c r="AB103" s="585"/>
      <c r="AC103" s="585"/>
      <c r="AD103" s="585"/>
      <c r="AE103" s="585"/>
      <c r="AF103" s="596"/>
      <c r="AG103" s="585"/>
      <c r="AI103" s="576"/>
      <c r="AJ103" s="576"/>
      <c r="AL103" s="585"/>
      <c r="AM103" s="585"/>
      <c r="AN103" s="585"/>
      <c r="AO103" s="585"/>
      <c r="AP103" s="585"/>
      <c r="AQ103" s="596"/>
      <c r="AR103" s="585"/>
      <c r="AT103" s="576"/>
      <c r="AU103" s="576"/>
      <c r="AW103" s="585"/>
      <c r="AX103" s="585"/>
      <c r="AY103" s="585"/>
      <c r="AZ103" s="585"/>
      <c r="BA103" s="585"/>
      <c r="BB103" s="596"/>
      <c r="BC103" s="585"/>
      <c r="BE103" s="576"/>
      <c r="BF103" s="576"/>
      <c r="BH103" s="585"/>
      <c r="BI103" s="585"/>
      <c r="BJ103" s="585"/>
      <c r="BK103" s="585"/>
      <c r="BL103" s="585"/>
      <c r="BM103" s="596"/>
      <c r="BN103" s="585"/>
      <c r="BP103" s="576"/>
      <c r="BQ103" s="576"/>
      <c r="BS103" s="585"/>
      <c r="BT103" s="585"/>
      <c r="BU103" s="585"/>
      <c r="BV103" s="585"/>
      <c r="BW103" s="585"/>
      <c r="BX103" s="596"/>
      <c r="BY103" s="585"/>
      <c r="CA103" s="576"/>
      <c r="CB103" s="576"/>
      <c r="CD103" s="585"/>
      <c r="CE103" s="585"/>
      <c r="CF103" s="585"/>
      <c r="CG103" s="585"/>
      <c r="CH103" s="585"/>
      <c r="CI103" s="596"/>
      <c r="CJ103" s="585"/>
      <c r="CL103" s="576"/>
      <c r="CM103" s="576"/>
      <c r="CO103" s="585"/>
      <c r="CP103" s="585"/>
      <c r="CQ103" s="585"/>
      <c r="CR103" s="585"/>
      <c r="CS103" s="585"/>
      <c r="CT103" s="596"/>
      <c r="CU103" s="585"/>
      <c r="CW103" s="576"/>
      <c r="CZ103" s="585"/>
      <c r="DA103" s="585"/>
      <c r="DB103" s="585"/>
      <c r="DC103" s="585"/>
      <c r="DD103" s="585"/>
      <c r="DE103" s="596"/>
      <c r="DF103" s="585"/>
      <c r="DH103" s="576"/>
      <c r="DJ103" s="597"/>
      <c r="DK103" s="597"/>
      <c r="DL103" s="597"/>
      <c r="DM103" s="597"/>
      <c r="DN103" s="597"/>
      <c r="DO103" s="597"/>
      <c r="DP103" s="597"/>
      <c r="DQ103" s="597"/>
      <c r="DR103" s="597"/>
      <c r="DS103" s="597"/>
      <c r="DT103" s="597"/>
      <c r="DU103" s="597"/>
      <c r="DV103" s="598"/>
      <c r="DW103" s="598"/>
      <c r="DX103" s="598"/>
      <c r="DY103" s="598"/>
      <c r="DZ103" s="598"/>
      <c r="EA103" s="598"/>
      <c r="EB103" s="599"/>
      <c r="EC103" s="598"/>
      <c r="ED103" s="598"/>
      <c r="EE103" s="598"/>
      <c r="EF103" s="598"/>
      <c r="EG103" s="598"/>
      <c r="EH103" s="598"/>
      <c r="EI103" s="598"/>
      <c r="EJ103" s="598"/>
    </row>
    <row r="104" spans="12:140" s="12" customFormat="1" x14ac:dyDescent="0.25">
      <c r="L104" s="576"/>
      <c r="M104" s="576"/>
      <c r="N104" s="576"/>
      <c r="P104" s="585"/>
      <c r="Q104" s="585"/>
      <c r="R104" s="585"/>
      <c r="S104" s="585"/>
      <c r="T104" s="585"/>
      <c r="U104" s="596"/>
      <c r="V104" s="585"/>
      <c r="X104" s="576"/>
      <c r="Y104" s="576"/>
      <c r="AA104" s="585"/>
      <c r="AB104" s="585"/>
      <c r="AC104" s="585"/>
      <c r="AD104" s="585"/>
      <c r="AE104" s="585"/>
      <c r="AF104" s="596"/>
      <c r="AG104" s="585"/>
      <c r="AI104" s="576"/>
      <c r="AJ104" s="576"/>
      <c r="AL104" s="585"/>
      <c r="AM104" s="585"/>
      <c r="AN104" s="585"/>
      <c r="AO104" s="585"/>
      <c r="AP104" s="585"/>
      <c r="AQ104" s="596"/>
      <c r="AR104" s="585"/>
      <c r="AT104" s="576"/>
      <c r="AU104" s="576"/>
      <c r="AW104" s="585"/>
      <c r="AX104" s="585"/>
      <c r="AY104" s="585"/>
      <c r="AZ104" s="585"/>
      <c r="BA104" s="585"/>
      <c r="BB104" s="596"/>
      <c r="BC104" s="585"/>
      <c r="BE104" s="576"/>
      <c r="BF104" s="576"/>
      <c r="BH104" s="585"/>
      <c r="BI104" s="585"/>
      <c r="BJ104" s="585"/>
      <c r="BK104" s="585"/>
      <c r="BL104" s="585"/>
      <c r="BM104" s="596"/>
      <c r="BN104" s="585"/>
      <c r="BP104" s="576"/>
      <c r="BQ104" s="576"/>
      <c r="BS104" s="585"/>
      <c r="BT104" s="585"/>
      <c r="BU104" s="585"/>
      <c r="BV104" s="585"/>
      <c r="BW104" s="585"/>
      <c r="BX104" s="596"/>
      <c r="BY104" s="585"/>
      <c r="CA104" s="576"/>
      <c r="CB104" s="576"/>
      <c r="CD104" s="585"/>
      <c r="CE104" s="585"/>
      <c r="CF104" s="585"/>
      <c r="CG104" s="585"/>
      <c r="CH104" s="585"/>
      <c r="CI104" s="596"/>
      <c r="CJ104" s="585"/>
      <c r="CL104" s="576"/>
      <c r="CM104" s="576"/>
      <c r="CO104" s="585"/>
      <c r="CP104" s="585"/>
      <c r="CQ104" s="585"/>
      <c r="CR104" s="585"/>
      <c r="CS104" s="585"/>
      <c r="CT104" s="596"/>
      <c r="CU104" s="585"/>
      <c r="CW104" s="576"/>
      <c r="CZ104" s="585"/>
      <c r="DA104" s="585"/>
      <c r="DB104" s="585"/>
      <c r="DC104" s="585"/>
      <c r="DD104" s="585"/>
      <c r="DE104" s="596"/>
      <c r="DF104" s="585"/>
      <c r="DH104" s="576"/>
      <c r="DJ104" s="597"/>
      <c r="DK104" s="597"/>
      <c r="DL104" s="597"/>
      <c r="DM104" s="597"/>
      <c r="DN104" s="597"/>
      <c r="DO104" s="597"/>
      <c r="DP104" s="597"/>
      <c r="DQ104" s="597"/>
      <c r="DR104" s="597"/>
      <c r="DS104" s="597"/>
      <c r="DT104" s="597"/>
      <c r="DU104" s="597"/>
      <c r="DV104" s="598"/>
      <c r="DW104" s="598"/>
      <c r="DX104" s="598"/>
      <c r="DY104" s="598"/>
      <c r="DZ104" s="598"/>
      <c r="EA104" s="598"/>
      <c r="EB104" s="599"/>
      <c r="EC104" s="598"/>
      <c r="ED104" s="598"/>
      <c r="EE104" s="598"/>
      <c r="EF104" s="598"/>
      <c r="EG104" s="598"/>
      <c r="EH104" s="598"/>
      <c r="EI104" s="598"/>
      <c r="EJ104" s="598"/>
    </row>
    <row r="105" spans="12:140" s="12" customFormat="1" x14ac:dyDescent="0.25">
      <c r="L105" s="576"/>
      <c r="M105" s="576"/>
      <c r="N105" s="576"/>
      <c r="P105" s="585"/>
      <c r="Q105" s="585"/>
      <c r="R105" s="585"/>
      <c r="S105" s="585"/>
      <c r="T105" s="585"/>
      <c r="U105" s="596"/>
      <c r="V105" s="585"/>
      <c r="X105" s="576"/>
      <c r="Y105" s="576"/>
      <c r="AA105" s="585"/>
      <c r="AB105" s="585"/>
      <c r="AC105" s="585"/>
      <c r="AD105" s="585"/>
      <c r="AE105" s="585"/>
      <c r="AF105" s="596"/>
      <c r="AG105" s="585"/>
      <c r="AI105" s="576"/>
      <c r="AJ105" s="576"/>
      <c r="AL105" s="585"/>
      <c r="AM105" s="585"/>
      <c r="AN105" s="585"/>
      <c r="AO105" s="585"/>
      <c r="AP105" s="585"/>
      <c r="AQ105" s="596"/>
      <c r="AR105" s="585"/>
      <c r="AT105" s="576"/>
      <c r="AU105" s="576"/>
      <c r="AW105" s="585"/>
      <c r="AX105" s="585"/>
      <c r="AY105" s="585"/>
      <c r="AZ105" s="585"/>
      <c r="BA105" s="585"/>
      <c r="BB105" s="596"/>
      <c r="BC105" s="585"/>
      <c r="BE105" s="576"/>
      <c r="BF105" s="576"/>
      <c r="BH105" s="585"/>
      <c r="BI105" s="585"/>
      <c r="BJ105" s="585"/>
      <c r="BK105" s="585"/>
      <c r="BL105" s="585"/>
      <c r="BM105" s="596"/>
      <c r="BN105" s="585"/>
      <c r="BP105" s="576"/>
      <c r="BQ105" s="576"/>
      <c r="BS105" s="585"/>
      <c r="BT105" s="585"/>
      <c r="BU105" s="585"/>
      <c r="BV105" s="585"/>
      <c r="BW105" s="585"/>
      <c r="BX105" s="596"/>
      <c r="BY105" s="585"/>
      <c r="CA105" s="576"/>
      <c r="CB105" s="576"/>
      <c r="CD105" s="585"/>
      <c r="CE105" s="585"/>
      <c r="CF105" s="585"/>
      <c r="CG105" s="585"/>
      <c r="CH105" s="585"/>
      <c r="CI105" s="596"/>
      <c r="CJ105" s="585"/>
      <c r="CL105" s="576"/>
      <c r="CM105" s="576"/>
      <c r="CO105" s="585"/>
      <c r="CP105" s="585"/>
      <c r="CQ105" s="585"/>
      <c r="CR105" s="585"/>
      <c r="CS105" s="585"/>
      <c r="CT105" s="596"/>
      <c r="CU105" s="585"/>
      <c r="CW105" s="576"/>
      <c r="CZ105" s="585"/>
      <c r="DA105" s="585"/>
      <c r="DB105" s="585"/>
      <c r="DC105" s="585"/>
      <c r="DD105" s="585"/>
      <c r="DE105" s="596"/>
      <c r="DF105" s="585"/>
      <c r="DH105" s="576"/>
      <c r="DJ105" s="597"/>
      <c r="DK105" s="597"/>
      <c r="DL105" s="597"/>
      <c r="DM105" s="597"/>
      <c r="DN105" s="597"/>
      <c r="DO105" s="597"/>
      <c r="DP105" s="597"/>
      <c r="DQ105" s="597"/>
      <c r="DR105" s="597"/>
      <c r="DS105" s="597"/>
      <c r="DT105" s="597"/>
      <c r="DU105" s="597"/>
      <c r="DV105" s="598"/>
      <c r="DW105" s="598"/>
      <c r="DX105" s="598"/>
      <c r="DY105" s="598"/>
      <c r="DZ105" s="598"/>
      <c r="EA105" s="598"/>
      <c r="EB105" s="599"/>
      <c r="EC105" s="598"/>
      <c r="ED105" s="598"/>
      <c r="EE105" s="598"/>
      <c r="EF105" s="598"/>
      <c r="EG105" s="598"/>
      <c r="EH105" s="598"/>
      <c r="EI105" s="598"/>
      <c r="EJ105" s="598"/>
    </row>
    <row r="106" spans="12:140" s="12" customFormat="1" x14ac:dyDescent="0.25">
      <c r="L106" s="576"/>
      <c r="M106" s="576"/>
      <c r="N106" s="576"/>
      <c r="P106" s="585"/>
      <c r="Q106" s="585"/>
      <c r="R106" s="585"/>
      <c r="S106" s="585"/>
      <c r="T106" s="585"/>
      <c r="U106" s="596"/>
      <c r="V106" s="585"/>
      <c r="X106" s="576"/>
      <c r="Y106" s="576"/>
      <c r="AA106" s="585"/>
      <c r="AB106" s="585"/>
      <c r="AC106" s="585"/>
      <c r="AD106" s="585"/>
      <c r="AE106" s="585"/>
      <c r="AF106" s="596"/>
      <c r="AG106" s="585"/>
      <c r="AI106" s="576"/>
      <c r="AJ106" s="576"/>
      <c r="AL106" s="585"/>
      <c r="AM106" s="585"/>
      <c r="AN106" s="585"/>
      <c r="AO106" s="585"/>
      <c r="AP106" s="585"/>
      <c r="AQ106" s="596"/>
      <c r="AR106" s="585"/>
      <c r="AT106" s="576"/>
      <c r="AU106" s="576"/>
      <c r="AW106" s="585"/>
      <c r="AX106" s="585"/>
      <c r="AY106" s="585"/>
      <c r="AZ106" s="585"/>
      <c r="BA106" s="585"/>
      <c r="BB106" s="596"/>
      <c r="BC106" s="585"/>
      <c r="BE106" s="576"/>
      <c r="BF106" s="576"/>
      <c r="BH106" s="585"/>
      <c r="BI106" s="585"/>
      <c r="BJ106" s="585"/>
      <c r="BK106" s="585"/>
      <c r="BL106" s="585"/>
      <c r="BM106" s="596"/>
      <c r="BN106" s="585"/>
      <c r="BP106" s="576"/>
      <c r="BQ106" s="576"/>
      <c r="BS106" s="585"/>
      <c r="BT106" s="585"/>
      <c r="BU106" s="585"/>
      <c r="BV106" s="585"/>
      <c r="BW106" s="585"/>
      <c r="BX106" s="596"/>
      <c r="BY106" s="585"/>
      <c r="CA106" s="576"/>
      <c r="CB106" s="576"/>
      <c r="CD106" s="585"/>
      <c r="CE106" s="585"/>
      <c r="CF106" s="585"/>
      <c r="CG106" s="585"/>
      <c r="CH106" s="585"/>
      <c r="CI106" s="596"/>
      <c r="CJ106" s="585"/>
      <c r="CL106" s="576"/>
      <c r="CM106" s="576"/>
      <c r="CO106" s="585"/>
      <c r="CP106" s="585"/>
      <c r="CQ106" s="585"/>
      <c r="CR106" s="585"/>
      <c r="CS106" s="585"/>
      <c r="CT106" s="596"/>
      <c r="CU106" s="585"/>
      <c r="CW106" s="576"/>
      <c r="CZ106" s="585"/>
      <c r="DA106" s="585"/>
      <c r="DB106" s="585"/>
      <c r="DC106" s="585"/>
      <c r="DD106" s="585"/>
      <c r="DE106" s="596"/>
      <c r="DF106" s="585"/>
      <c r="DH106" s="576"/>
      <c r="DJ106" s="597"/>
      <c r="DK106" s="597"/>
      <c r="DL106" s="597"/>
      <c r="DM106" s="597"/>
      <c r="DN106" s="597"/>
      <c r="DO106" s="597"/>
      <c r="DP106" s="597"/>
      <c r="DQ106" s="597"/>
      <c r="DR106" s="597"/>
      <c r="DS106" s="597"/>
      <c r="DT106" s="597"/>
      <c r="DU106" s="597"/>
      <c r="DV106" s="598"/>
      <c r="DW106" s="598"/>
      <c r="DX106" s="598"/>
      <c r="DY106" s="598"/>
      <c r="DZ106" s="598"/>
      <c r="EA106" s="598"/>
      <c r="EB106" s="599"/>
      <c r="EC106" s="598"/>
      <c r="ED106" s="598"/>
      <c r="EE106" s="598"/>
      <c r="EF106" s="598"/>
      <c r="EG106" s="598"/>
      <c r="EH106" s="598"/>
      <c r="EI106" s="598"/>
      <c r="EJ106" s="598"/>
    </row>
    <row r="107" spans="12:140" s="12" customFormat="1" x14ac:dyDescent="0.25">
      <c r="L107" s="576"/>
      <c r="M107" s="576"/>
      <c r="N107" s="576"/>
      <c r="P107" s="585"/>
      <c r="Q107" s="585"/>
      <c r="R107" s="585"/>
      <c r="S107" s="585"/>
      <c r="T107" s="585"/>
      <c r="U107" s="596"/>
      <c r="V107" s="585"/>
      <c r="X107" s="576"/>
      <c r="Y107" s="576"/>
      <c r="AA107" s="585"/>
      <c r="AB107" s="585"/>
      <c r="AC107" s="585"/>
      <c r="AD107" s="585"/>
      <c r="AE107" s="585"/>
      <c r="AF107" s="596"/>
      <c r="AG107" s="585"/>
      <c r="AI107" s="576"/>
      <c r="AJ107" s="576"/>
      <c r="AL107" s="585"/>
      <c r="AM107" s="585"/>
      <c r="AN107" s="585"/>
      <c r="AO107" s="585"/>
      <c r="AP107" s="585"/>
      <c r="AQ107" s="596"/>
      <c r="AR107" s="585"/>
      <c r="AT107" s="576"/>
      <c r="AU107" s="576"/>
      <c r="AW107" s="585"/>
      <c r="AX107" s="585"/>
      <c r="AY107" s="585"/>
      <c r="AZ107" s="585"/>
      <c r="BA107" s="585"/>
      <c r="BB107" s="596"/>
      <c r="BC107" s="585"/>
      <c r="BE107" s="576"/>
      <c r="BF107" s="576"/>
      <c r="BH107" s="585"/>
      <c r="BI107" s="585"/>
      <c r="BJ107" s="585"/>
      <c r="BK107" s="585"/>
      <c r="BL107" s="585"/>
      <c r="BM107" s="596"/>
      <c r="BN107" s="585"/>
      <c r="BP107" s="576"/>
      <c r="BQ107" s="576"/>
      <c r="BS107" s="585"/>
      <c r="BT107" s="585"/>
      <c r="BU107" s="585"/>
      <c r="BV107" s="585"/>
      <c r="BW107" s="585"/>
      <c r="BX107" s="596"/>
      <c r="BY107" s="585"/>
      <c r="CA107" s="576"/>
      <c r="CB107" s="576"/>
      <c r="CD107" s="585"/>
      <c r="CE107" s="585"/>
      <c r="CF107" s="585"/>
      <c r="CG107" s="585"/>
      <c r="CH107" s="585"/>
      <c r="CI107" s="596"/>
      <c r="CJ107" s="585"/>
      <c r="CL107" s="576"/>
      <c r="CM107" s="576"/>
      <c r="CO107" s="585"/>
      <c r="CP107" s="585"/>
      <c r="CQ107" s="585"/>
      <c r="CR107" s="585"/>
      <c r="CS107" s="585"/>
      <c r="CT107" s="596"/>
      <c r="CU107" s="585"/>
      <c r="CW107" s="576"/>
      <c r="CZ107" s="585"/>
      <c r="DA107" s="585"/>
      <c r="DB107" s="585"/>
      <c r="DC107" s="585"/>
      <c r="DD107" s="585"/>
      <c r="DE107" s="596"/>
      <c r="DF107" s="585"/>
      <c r="DH107" s="576"/>
      <c r="DJ107" s="597"/>
      <c r="DK107" s="597"/>
      <c r="DL107" s="597"/>
      <c r="DM107" s="597"/>
      <c r="DN107" s="597"/>
      <c r="DO107" s="597"/>
      <c r="DP107" s="597"/>
      <c r="DQ107" s="597"/>
      <c r="DR107" s="597"/>
      <c r="DS107" s="597"/>
      <c r="DT107" s="597"/>
      <c r="DU107" s="597"/>
      <c r="DV107" s="598"/>
      <c r="DW107" s="598"/>
      <c r="DX107" s="598"/>
      <c r="DY107" s="598"/>
      <c r="DZ107" s="598"/>
      <c r="EA107" s="598"/>
      <c r="EB107" s="599"/>
      <c r="EC107" s="598"/>
      <c r="ED107" s="598"/>
      <c r="EE107" s="598"/>
      <c r="EF107" s="598"/>
      <c r="EG107" s="598"/>
      <c r="EH107" s="598"/>
      <c r="EI107" s="598"/>
      <c r="EJ107" s="598"/>
    </row>
    <row r="108" spans="12:140" s="12" customFormat="1" x14ac:dyDescent="0.25">
      <c r="L108" s="576"/>
      <c r="M108" s="576"/>
      <c r="N108" s="576"/>
      <c r="P108" s="585"/>
      <c r="Q108" s="585"/>
      <c r="R108" s="585"/>
      <c r="S108" s="585"/>
      <c r="T108" s="585"/>
      <c r="U108" s="596"/>
      <c r="V108" s="585"/>
      <c r="X108" s="576"/>
      <c r="Y108" s="576"/>
      <c r="AA108" s="585"/>
      <c r="AB108" s="585"/>
      <c r="AC108" s="585"/>
      <c r="AD108" s="585"/>
      <c r="AE108" s="585"/>
      <c r="AF108" s="596"/>
      <c r="AG108" s="585"/>
      <c r="AI108" s="576"/>
      <c r="AJ108" s="576"/>
      <c r="AL108" s="585"/>
      <c r="AM108" s="585"/>
      <c r="AN108" s="585"/>
      <c r="AO108" s="585"/>
      <c r="AP108" s="585"/>
      <c r="AQ108" s="596"/>
      <c r="AR108" s="585"/>
      <c r="AT108" s="576"/>
      <c r="AU108" s="576"/>
      <c r="AW108" s="585"/>
      <c r="AX108" s="585"/>
      <c r="AY108" s="585"/>
      <c r="AZ108" s="585"/>
      <c r="BA108" s="585"/>
      <c r="BB108" s="596"/>
      <c r="BC108" s="585"/>
      <c r="BE108" s="576"/>
      <c r="BF108" s="576"/>
      <c r="BH108" s="585"/>
      <c r="BI108" s="585"/>
      <c r="BJ108" s="585"/>
      <c r="BK108" s="585"/>
      <c r="BL108" s="585"/>
      <c r="BM108" s="596"/>
      <c r="BN108" s="585"/>
      <c r="BP108" s="576"/>
      <c r="BQ108" s="576"/>
      <c r="BS108" s="585"/>
      <c r="BT108" s="585"/>
      <c r="BU108" s="585"/>
      <c r="BV108" s="585"/>
      <c r="BW108" s="585"/>
      <c r="BX108" s="596"/>
      <c r="BY108" s="585"/>
      <c r="CA108" s="576"/>
      <c r="CB108" s="576"/>
      <c r="CD108" s="585"/>
      <c r="CE108" s="585"/>
      <c r="CF108" s="585"/>
      <c r="CG108" s="585"/>
      <c r="CH108" s="585"/>
      <c r="CI108" s="596"/>
      <c r="CJ108" s="585"/>
      <c r="CL108" s="576"/>
      <c r="CM108" s="576"/>
      <c r="CO108" s="585"/>
      <c r="CP108" s="585"/>
      <c r="CQ108" s="585"/>
      <c r="CR108" s="585"/>
      <c r="CS108" s="585"/>
      <c r="CT108" s="596"/>
      <c r="CU108" s="585"/>
      <c r="CW108" s="576"/>
      <c r="CZ108" s="585"/>
      <c r="DA108" s="585"/>
      <c r="DB108" s="585"/>
      <c r="DC108" s="585"/>
      <c r="DD108" s="585"/>
      <c r="DE108" s="596"/>
      <c r="DF108" s="585"/>
      <c r="DH108" s="576"/>
      <c r="DJ108" s="597"/>
      <c r="DK108" s="597"/>
      <c r="DL108" s="597"/>
      <c r="DM108" s="597"/>
      <c r="DN108" s="597"/>
      <c r="DO108" s="597"/>
      <c r="DP108" s="597"/>
      <c r="DQ108" s="597"/>
      <c r="DR108" s="597"/>
      <c r="DS108" s="597"/>
      <c r="DT108" s="597"/>
      <c r="DU108" s="597"/>
      <c r="DV108" s="598"/>
      <c r="DW108" s="598"/>
      <c r="DX108" s="598"/>
      <c r="DY108" s="598"/>
      <c r="DZ108" s="598"/>
      <c r="EA108" s="598"/>
      <c r="EB108" s="599"/>
      <c r="EC108" s="598"/>
      <c r="ED108" s="598"/>
      <c r="EE108" s="598"/>
      <c r="EF108" s="598"/>
      <c r="EG108" s="598"/>
      <c r="EH108" s="598"/>
      <c r="EI108" s="598"/>
      <c r="EJ108" s="598"/>
    </row>
    <row r="109" spans="12:140" s="12" customFormat="1" x14ac:dyDescent="0.25">
      <c r="L109" s="576"/>
      <c r="M109" s="576"/>
      <c r="N109" s="576"/>
      <c r="P109" s="585"/>
      <c r="Q109" s="585"/>
      <c r="R109" s="585"/>
      <c r="S109" s="585"/>
      <c r="T109" s="585"/>
      <c r="U109" s="596"/>
      <c r="V109" s="585"/>
      <c r="X109" s="576"/>
      <c r="Y109" s="576"/>
      <c r="AA109" s="585"/>
      <c r="AB109" s="585"/>
      <c r="AC109" s="585"/>
      <c r="AD109" s="585"/>
      <c r="AE109" s="585"/>
      <c r="AF109" s="596"/>
      <c r="AG109" s="585"/>
      <c r="AI109" s="576"/>
      <c r="AJ109" s="576"/>
      <c r="AL109" s="585"/>
      <c r="AM109" s="585"/>
      <c r="AN109" s="585"/>
      <c r="AO109" s="585"/>
      <c r="AP109" s="585"/>
      <c r="AQ109" s="596"/>
      <c r="AR109" s="585"/>
      <c r="AT109" s="576"/>
      <c r="AU109" s="576"/>
      <c r="AW109" s="585"/>
      <c r="AX109" s="585"/>
      <c r="AY109" s="585"/>
      <c r="AZ109" s="585"/>
      <c r="BA109" s="585"/>
      <c r="BB109" s="596"/>
      <c r="BC109" s="585"/>
      <c r="BE109" s="576"/>
      <c r="BF109" s="576"/>
      <c r="BH109" s="585"/>
      <c r="BI109" s="585"/>
      <c r="BJ109" s="585"/>
      <c r="BK109" s="585"/>
      <c r="BL109" s="585"/>
      <c r="BM109" s="596"/>
      <c r="BN109" s="585"/>
      <c r="BP109" s="576"/>
      <c r="BQ109" s="576"/>
      <c r="BS109" s="585"/>
      <c r="BT109" s="585"/>
      <c r="BU109" s="585"/>
      <c r="BV109" s="585"/>
      <c r="BW109" s="585"/>
      <c r="BX109" s="596"/>
      <c r="BY109" s="585"/>
      <c r="CA109" s="576"/>
      <c r="CB109" s="576"/>
      <c r="CD109" s="585"/>
      <c r="CE109" s="585"/>
      <c r="CF109" s="585"/>
      <c r="CG109" s="585"/>
      <c r="CH109" s="585"/>
      <c r="CI109" s="596"/>
      <c r="CJ109" s="585"/>
      <c r="CL109" s="576"/>
      <c r="CM109" s="576"/>
      <c r="CO109" s="585"/>
      <c r="CP109" s="585"/>
      <c r="CQ109" s="585"/>
      <c r="CR109" s="585"/>
      <c r="CS109" s="585"/>
      <c r="CT109" s="596"/>
      <c r="CU109" s="585"/>
      <c r="CW109" s="576"/>
      <c r="CZ109" s="585"/>
      <c r="DA109" s="585"/>
      <c r="DB109" s="585"/>
      <c r="DC109" s="585"/>
      <c r="DD109" s="585"/>
      <c r="DE109" s="596"/>
      <c r="DF109" s="585"/>
      <c r="DH109" s="576"/>
      <c r="DJ109" s="597"/>
      <c r="DK109" s="597"/>
      <c r="DL109" s="597"/>
      <c r="DM109" s="597"/>
      <c r="DN109" s="597"/>
      <c r="DO109" s="597"/>
      <c r="DP109" s="597"/>
      <c r="DQ109" s="597"/>
      <c r="DR109" s="597"/>
      <c r="DS109" s="597"/>
      <c r="DT109" s="597"/>
      <c r="DU109" s="597"/>
      <c r="DV109" s="598"/>
      <c r="DW109" s="598"/>
      <c r="DX109" s="598"/>
      <c r="DY109" s="598"/>
      <c r="DZ109" s="598"/>
      <c r="EA109" s="598"/>
      <c r="EB109" s="599"/>
      <c r="EC109" s="598"/>
      <c r="ED109" s="598"/>
      <c r="EE109" s="598"/>
      <c r="EF109" s="598"/>
      <c r="EG109" s="598"/>
      <c r="EH109" s="598"/>
      <c r="EI109" s="598"/>
      <c r="EJ109" s="598"/>
    </row>
    <row r="110" spans="12:140" s="12" customFormat="1" x14ac:dyDescent="0.25">
      <c r="L110" s="576"/>
      <c r="M110" s="576"/>
      <c r="N110" s="576"/>
      <c r="P110" s="585"/>
      <c r="Q110" s="585"/>
      <c r="R110" s="585"/>
      <c r="S110" s="585"/>
      <c r="T110" s="585"/>
      <c r="U110" s="596"/>
      <c r="V110" s="585"/>
      <c r="X110" s="576"/>
      <c r="Y110" s="576"/>
      <c r="AA110" s="585"/>
      <c r="AB110" s="585"/>
      <c r="AC110" s="585"/>
      <c r="AD110" s="585"/>
      <c r="AE110" s="585"/>
      <c r="AF110" s="596"/>
      <c r="AG110" s="585"/>
      <c r="AI110" s="576"/>
      <c r="AJ110" s="576"/>
      <c r="AL110" s="585"/>
      <c r="AM110" s="585"/>
      <c r="AN110" s="585"/>
      <c r="AO110" s="585"/>
      <c r="AP110" s="585"/>
      <c r="AQ110" s="596"/>
      <c r="AR110" s="585"/>
      <c r="AT110" s="576"/>
      <c r="AU110" s="576"/>
      <c r="AW110" s="585"/>
      <c r="AX110" s="585"/>
      <c r="AY110" s="585"/>
      <c r="AZ110" s="585"/>
      <c r="BA110" s="585"/>
      <c r="BB110" s="596"/>
      <c r="BC110" s="585"/>
      <c r="BE110" s="576"/>
      <c r="BF110" s="576"/>
      <c r="BH110" s="585"/>
      <c r="BI110" s="585"/>
      <c r="BJ110" s="585"/>
      <c r="BK110" s="585"/>
      <c r="BL110" s="585"/>
      <c r="BM110" s="596"/>
      <c r="BN110" s="585"/>
      <c r="BP110" s="576"/>
      <c r="BQ110" s="576"/>
      <c r="BS110" s="585"/>
      <c r="BT110" s="585"/>
      <c r="BU110" s="585"/>
      <c r="BV110" s="585"/>
      <c r="BW110" s="585"/>
      <c r="BX110" s="596"/>
      <c r="BY110" s="585"/>
      <c r="CA110" s="576"/>
      <c r="CB110" s="576"/>
      <c r="CD110" s="585"/>
      <c r="CE110" s="585"/>
      <c r="CF110" s="585"/>
      <c r="CG110" s="585"/>
      <c r="CH110" s="585"/>
      <c r="CI110" s="596"/>
      <c r="CJ110" s="585"/>
      <c r="CL110" s="576"/>
      <c r="CM110" s="576"/>
      <c r="CO110" s="585"/>
      <c r="CP110" s="585"/>
      <c r="CQ110" s="585"/>
      <c r="CR110" s="585"/>
      <c r="CS110" s="585"/>
      <c r="CT110" s="596"/>
      <c r="CU110" s="585"/>
      <c r="CW110" s="576"/>
      <c r="CZ110" s="585"/>
      <c r="DA110" s="585"/>
      <c r="DB110" s="585"/>
      <c r="DC110" s="585"/>
      <c r="DD110" s="585"/>
      <c r="DE110" s="596"/>
      <c r="DF110" s="585"/>
      <c r="DH110" s="576"/>
      <c r="DJ110" s="597"/>
      <c r="DK110" s="597"/>
      <c r="DL110" s="597"/>
      <c r="DM110" s="597"/>
      <c r="DN110" s="597"/>
      <c r="DO110" s="597"/>
      <c r="DP110" s="597"/>
      <c r="DQ110" s="597"/>
      <c r="DR110" s="597"/>
      <c r="DS110" s="597"/>
      <c r="DT110" s="597"/>
      <c r="DU110" s="597"/>
      <c r="DV110" s="598"/>
      <c r="DW110" s="598"/>
      <c r="DX110" s="598"/>
      <c r="DY110" s="598"/>
      <c r="DZ110" s="598"/>
      <c r="EA110" s="598"/>
      <c r="EB110" s="599"/>
      <c r="EC110" s="598"/>
      <c r="ED110" s="598"/>
      <c r="EE110" s="598"/>
      <c r="EF110" s="598"/>
      <c r="EG110" s="598"/>
      <c r="EH110" s="598"/>
      <c r="EI110" s="598"/>
      <c r="EJ110" s="598"/>
    </row>
    <row r="111" spans="12:140" s="12" customFormat="1" x14ac:dyDescent="0.25">
      <c r="L111" s="576"/>
      <c r="M111" s="576"/>
      <c r="N111" s="576"/>
      <c r="P111" s="585"/>
      <c r="Q111" s="585"/>
      <c r="R111" s="585"/>
      <c r="S111" s="585"/>
      <c r="T111" s="585"/>
      <c r="U111" s="596"/>
      <c r="V111" s="585"/>
      <c r="X111" s="576"/>
      <c r="Y111" s="576"/>
      <c r="AA111" s="585"/>
      <c r="AB111" s="585"/>
      <c r="AC111" s="585"/>
      <c r="AD111" s="585"/>
      <c r="AE111" s="585"/>
      <c r="AF111" s="596"/>
      <c r="AG111" s="585"/>
      <c r="AI111" s="576"/>
      <c r="AJ111" s="576"/>
      <c r="AL111" s="585"/>
      <c r="AM111" s="585"/>
      <c r="AN111" s="585"/>
      <c r="AO111" s="585"/>
      <c r="AP111" s="585"/>
      <c r="AQ111" s="596"/>
      <c r="AR111" s="585"/>
      <c r="AT111" s="576"/>
      <c r="AU111" s="576"/>
      <c r="AW111" s="585"/>
      <c r="AX111" s="585"/>
      <c r="AY111" s="585"/>
      <c r="AZ111" s="585"/>
      <c r="BA111" s="585"/>
      <c r="BB111" s="596"/>
      <c r="BC111" s="585"/>
      <c r="BE111" s="576"/>
      <c r="BF111" s="576"/>
      <c r="BH111" s="585"/>
      <c r="BI111" s="585"/>
      <c r="BJ111" s="585"/>
      <c r="BK111" s="585"/>
      <c r="BL111" s="585"/>
      <c r="BM111" s="596"/>
      <c r="BN111" s="585"/>
      <c r="BP111" s="576"/>
      <c r="BQ111" s="576"/>
      <c r="BS111" s="585"/>
      <c r="BT111" s="585"/>
      <c r="BU111" s="585"/>
      <c r="BV111" s="585"/>
      <c r="BW111" s="585"/>
      <c r="BX111" s="596"/>
      <c r="BY111" s="585"/>
      <c r="CA111" s="576"/>
      <c r="CB111" s="576"/>
      <c r="CD111" s="585"/>
      <c r="CE111" s="585"/>
      <c r="CF111" s="585"/>
      <c r="CG111" s="585"/>
      <c r="CH111" s="585"/>
      <c r="CI111" s="596"/>
      <c r="CJ111" s="585"/>
      <c r="CL111" s="576"/>
      <c r="CM111" s="576"/>
      <c r="CO111" s="585"/>
      <c r="CP111" s="585"/>
      <c r="CQ111" s="585"/>
      <c r="CR111" s="585"/>
      <c r="CS111" s="585"/>
      <c r="CT111" s="596"/>
      <c r="CU111" s="585"/>
      <c r="CW111" s="576"/>
      <c r="CZ111" s="585"/>
      <c r="DA111" s="585"/>
      <c r="DB111" s="585"/>
      <c r="DC111" s="585"/>
      <c r="DD111" s="585"/>
      <c r="DE111" s="596"/>
      <c r="DF111" s="585"/>
      <c r="DH111" s="576"/>
      <c r="DJ111" s="597"/>
      <c r="DK111" s="597"/>
      <c r="DL111" s="597"/>
      <c r="DM111" s="597"/>
      <c r="DN111" s="597"/>
      <c r="DO111" s="597"/>
      <c r="DP111" s="597"/>
      <c r="DQ111" s="597"/>
      <c r="DR111" s="597"/>
      <c r="DS111" s="597"/>
      <c r="DT111" s="597"/>
      <c r="DU111" s="597"/>
      <c r="DV111" s="598"/>
      <c r="DW111" s="598"/>
      <c r="DX111" s="598"/>
      <c r="DY111" s="598"/>
      <c r="DZ111" s="598"/>
      <c r="EA111" s="598"/>
      <c r="EB111" s="599"/>
      <c r="EC111" s="598"/>
      <c r="ED111" s="598"/>
      <c r="EE111" s="598"/>
      <c r="EF111" s="598"/>
      <c r="EG111" s="598"/>
      <c r="EH111" s="598"/>
      <c r="EI111" s="598"/>
      <c r="EJ111" s="598"/>
    </row>
    <row r="112" spans="12:140" s="12" customFormat="1" x14ac:dyDescent="0.25">
      <c r="L112" s="576"/>
      <c r="M112" s="576"/>
      <c r="N112" s="576"/>
      <c r="P112" s="585"/>
      <c r="Q112" s="585"/>
      <c r="R112" s="585"/>
      <c r="S112" s="585"/>
      <c r="T112" s="585"/>
      <c r="U112" s="596"/>
      <c r="V112" s="585"/>
      <c r="X112" s="576"/>
      <c r="Y112" s="576"/>
      <c r="AA112" s="585"/>
      <c r="AB112" s="585"/>
      <c r="AC112" s="585"/>
      <c r="AD112" s="585"/>
      <c r="AE112" s="585"/>
      <c r="AF112" s="596"/>
      <c r="AG112" s="585"/>
      <c r="AI112" s="576"/>
      <c r="AJ112" s="576"/>
      <c r="AL112" s="585"/>
      <c r="AM112" s="585"/>
      <c r="AN112" s="585"/>
      <c r="AO112" s="585"/>
      <c r="AP112" s="585"/>
      <c r="AQ112" s="596"/>
      <c r="AR112" s="585"/>
      <c r="AT112" s="576"/>
      <c r="AU112" s="576"/>
      <c r="AW112" s="585"/>
      <c r="AX112" s="585"/>
      <c r="AY112" s="585"/>
      <c r="AZ112" s="585"/>
      <c r="BA112" s="585"/>
      <c r="BB112" s="596"/>
      <c r="BC112" s="585"/>
      <c r="BE112" s="576"/>
      <c r="BF112" s="576"/>
      <c r="BH112" s="585"/>
      <c r="BI112" s="585"/>
      <c r="BJ112" s="585"/>
      <c r="BK112" s="585"/>
      <c r="BL112" s="585"/>
      <c r="BM112" s="596"/>
      <c r="BN112" s="585"/>
      <c r="BP112" s="576"/>
      <c r="BQ112" s="576"/>
      <c r="BS112" s="585"/>
      <c r="BT112" s="585"/>
      <c r="BU112" s="585"/>
      <c r="BV112" s="585"/>
      <c r="BW112" s="585"/>
      <c r="BX112" s="596"/>
      <c r="BY112" s="585"/>
      <c r="CA112" s="576"/>
      <c r="CB112" s="576"/>
      <c r="CD112" s="585"/>
      <c r="CE112" s="585"/>
      <c r="CF112" s="585"/>
      <c r="CG112" s="585"/>
      <c r="CH112" s="585"/>
      <c r="CI112" s="596"/>
      <c r="CJ112" s="585"/>
      <c r="CL112" s="576"/>
      <c r="CM112" s="576"/>
      <c r="CO112" s="585"/>
      <c r="CP112" s="585"/>
      <c r="CQ112" s="585"/>
      <c r="CR112" s="585"/>
      <c r="CS112" s="585"/>
      <c r="CT112" s="596"/>
      <c r="CU112" s="585"/>
      <c r="CW112" s="576"/>
      <c r="CZ112" s="585"/>
      <c r="DA112" s="585"/>
      <c r="DB112" s="585"/>
      <c r="DC112" s="585"/>
      <c r="DD112" s="585"/>
      <c r="DE112" s="596"/>
      <c r="DF112" s="585"/>
      <c r="DH112" s="576"/>
      <c r="DJ112" s="597"/>
      <c r="DK112" s="597"/>
      <c r="DL112" s="597"/>
      <c r="DM112" s="597"/>
      <c r="DN112" s="597"/>
      <c r="DO112" s="597"/>
      <c r="DP112" s="597"/>
      <c r="DQ112" s="597"/>
      <c r="DR112" s="597"/>
      <c r="DS112" s="597"/>
      <c r="DT112" s="597"/>
      <c r="DU112" s="597"/>
      <c r="DV112" s="598"/>
      <c r="DW112" s="598"/>
      <c r="DX112" s="598"/>
      <c r="DY112" s="598"/>
      <c r="DZ112" s="598"/>
      <c r="EA112" s="598"/>
      <c r="EB112" s="599"/>
      <c r="EC112" s="598"/>
      <c r="ED112" s="598"/>
      <c r="EE112" s="598"/>
      <c r="EF112" s="598"/>
      <c r="EG112" s="598"/>
      <c r="EH112" s="598"/>
      <c r="EI112" s="598"/>
      <c r="EJ112" s="598"/>
    </row>
    <row r="113" spans="12:140" s="12" customFormat="1" x14ac:dyDescent="0.25">
      <c r="L113" s="576"/>
      <c r="M113" s="576"/>
      <c r="N113" s="576"/>
      <c r="P113" s="585"/>
      <c r="Q113" s="585"/>
      <c r="R113" s="585"/>
      <c r="S113" s="585"/>
      <c r="T113" s="585"/>
      <c r="U113" s="596"/>
      <c r="V113" s="585"/>
      <c r="X113" s="576"/>
      <c r="Y113" s="576"/>
      <c r="AA113" s="585"/>
      <c r="AB113" s="585"/>
      <c r="AC113" s="585"/>
      <c r="AD113" s="585"/>
      <c r="AE113" s="585"/>
      <c r="AF113" s="596"/>
      <c r="AG113" s="585"/>
      <c r="AI113" s="576"/>
      <c r="AJ113" s="576"/>
      <c r="AL113" s="585"/>
      <c r="AM113" s="585"/>
      <c r="AN113" s="585"/>
      <c r="AO113" s="585"/>
      <c r="AP113" s="585"/>
      <c r="AQ113" s="596"/>
      <c r="AR113" s="585"/>
      <c r="AT113" s="576"/>
      <c r="AU113" s="576"/>
      <c r="AW113" s="585"/>
      <c r="AX113" s="585"/>
      <c r="AY113" s="585"/>
      <c r="AZ113" s="585"/>
      <c r="BA113" s="585"/>
      <c r="BB113" s="596"/>
      <c r="BC113" s="585"/>
      <c r="BE113" s="576"/>
      <c r="BF113" s="576"/>
      <c r="BH113" s="585"/>
      <c r="BI113" s="585"/>
      <c r="BJ113" s="585"/>
      <c r="BK113" s="585"/>
      <c r="BL113" s="585"/>
      <c r="BM113" s="596"/>
      <c r="BN113" s="585"/>
      <c r="BP113" s="576"/>
      <c r="BQ113" s="576"/>
      <c r="BS113" s="585"/>
      <c r="BT113" s="585"/>
      <c r="BU113" s="585"/>
      <c r="BV113" s="585"/>
      <c r="BW113" s="585"/>
      <c r="BX113" s="596"/>
      <c r="BY113" s="585"/>
      <c r="CA113" s="576"/>
      <c r="CB113" s="576"/>
      <c r="CD113" s="585"/>
      <c r="CE113" s="585"/>
      <c r="CF113" s="585"/>
      <c r="CG113" s="585"/>
      <c r="CH113" s="585"/>
      <c r="CI113" s="596"/>
      <c r="CJ113" s="585"/>
      <c r="CL113" s="576"/>
      <c r="CM113" s="576"/>
      <c r="CO113" s="585"/>
      <c r="CP113" s="585"/>
      <c r="CQ113" s="585"/>
      <c r="CR113" s="585"/>
      <c r="CS113" s="585"/>
      <c r="CT113" s="596"/>
      <c r="CU113" s="585"/>
      <c r="CW113" s="576"/>
      <c r="CZ113" s="585"/>
      <c r="DA113" s="585"/>
      <c r="DB113" s="585"/>
      <c r="DC113" s="585"/>
      <c r="DD113" s="585"/>
      <c r="DE113" s="596"/>
      <c r="DF113" s="585"/>
      <c r="DH113" s="576"/>
      <c r="DJ113" s="597"/>
      <c r="DK113" s="597"/>
      <c r="DL113" s="597"/>
      <c r="DM113" s="597"/>
      <c r="DN113" s="597"/>
      <c r="DO113" s="597"/>
      <c r="DP113" s="597"/>
      <c r="DQ113" s="597"/>
      <c r="DR113" s="597"/>
      <c r="DS113" s="597"/>
      <c r="DT113" s="597"/>
      <c r="DU113" s="597"/>
      <c r="DV113" s="598"/>
      <c r="DW113" s="598"/>
      <c r="DX113" s="598"/>
      <c r="DY113" s="598"/>
      <c r="DZ113" s="598"/>
      <c r="EA113" s="598"/>
      <c r="EB113" s="599"/>
      <c r="EC113" s="598"/>
      <c r="ED113" s="598"/>
      <c r="EE113" s="598"/>
      <c r="EF113" s="598"/>
      <c r="EG113" s="598"/>
      <c r="EH113" s="598"/>
      <c r="EI113" s="598"/>
      <c r="EJ113" s="598"/>
    </row>
    <row r="114" spans="12:140" s="12" customFormat="1" x14ac:dyDescent="0.25">
      <c r="L114" s="576"/>
      <c r="M114" s="576"/>
      <c r="N114" s="576"/>
      <c r="P114" s="585"/>
      <c r="Q114" s="585"/>
      <c r="R114" s="585"/>
      <c r="S114" s="585"/>
      <c r="T114" s="585"/>
      <c r="U114" s="596"/>
      <c r="V114" s="585"/>
      <c r="X114" s="576"/>
      <c r="Y114" s="576"/>
      <c r="AA114" s="585"/>
      <c r="AB114" s="585"/>
      <c r="AC114" s="585"/>
      <c r="AD114" s="585"/>
      <c r="AE114" s="585"/>
      <c r="AF114" s="596"/>
      <c r="AG114" s="585"/>
      <c r="AI114" s="576"/>
      <c r="AJ114" s="576"/>
      <c r="AL114" s="585"/>
      <c r="AM114" s="585"/>
      <c r="AN114" s="585"/>
      <c r="AO114" s="585"/>
      <c r="AP114" s="585"/>
      <c r="AQ114" s="596"/>
      <c r="AR114" s="585"/>
      <c r="AT114" s="576"/>
      <c r="AU114" s="576"/>
      <c r="AW114" s="585"/>
      <c r="AX114" s="585"/>
      <c r="AY114" s="585"/>
      <c r="AZ114" s="585"/>
      <c r="BA114" s="585"/>
      <c r="BB114" s="596"/>
      <c r="BC114" s="585"/>
      <c r="BE114" s="576"/>
      <c r="BF114" s="576"/>
      <c r="BH114" s="585"/>
      <c r="BI114" s="585"/>
      <c r="BJ114" s="585"/>
      <c r="BK114" s="585"/>
      <c r="BL114" s="585"/>
      <c r="BM114" s="596"/>
      <c r="BN114" s="585"/>
      <c r="BP114" s="576"/>
      <c r="BQ114" s="576"/>
      <c r="BS114" s="585"/>
      <c r="BT114" s="585"/>
      <c r="BU114" s="585"/>
      <c r="BV114" s="585"/>
      <c r="BW114" s="585"/>
      <c r="BX114" s="596"/>
      <c r="BY114" s="585"/>
      <c r="CA114" s="576"/>
      <c r="CB114" s="576"/>
      <c r="CD114" s="585"/>
      <c r="CE114" s="585"/>
      <c r="CF114" s="585"/>
      <c r="CG114" s="585"/>
      <c r="CH114" s="585"/>
      <c r="CI114" s="596"/>
      <c r="CJ114" s="585"/>
      <c r="CL114" s="576"/>
      <c r="CM114" s="576"/>
      <c r="CO114" s="585"/>
      <c r="CP114" s="585"/>
      <c r="CQ114" s="585"/>
      <c r="CR114" s="585"/>
      <c r="CS114" s="585"/>
      <c r="CT114" s="596"/>
      <c r="CU114" s="585"/>
      <c r="CW114" s="576"/>
      <c r="CZ114" s="585"/>
      <c r="DA114" s="585"/>
      <c r="DB114" s="585"/>
      <c r="DC114" s="585"/>
      <c r="DD114" s="585"/>
      <c r="DE114" s="596"/>
      <c r="DF114" s="585"/>
      <c r="DH114" s="576"/>
      <c r="DJ114" s="597"/>
      <c r="DK114" s="597"/>
      <c r="DL114" s="597"/>
      <c r="DM114" s="597"/>
      <c r="DN114" s="597"/>
      <c r="DO114" s="597"/>
      <c r="DP114" s="597"/>
      <c r="DQ114" s="597"/>
      <c r="DR114" s="597"/>
      <c r="DS114" s="597"/>
      <c r="DT114" s="597"/>
      <c r="DU114" s="597"/>
      <c r="DV114" s="598"/>
      <c r="DW114" s="598"/>
      <c r="DX114" s="598"/>
      <c r="DY114" s="598"/>
      <c r="DZ114" s="598"/>
      <c r="EA114" s="598"/>
      <c r="EB114" s="599"/>
      <c r="EC114" s="598"/>
      <c r="ED114" s="598"/>
      <c r="EE114" s="598"/>
      <c r="EF114" s="598"/>
      <c r="EG114" s="598"/>
      <c r="EH114" s="598"/>
      <c r="EI114" s="598"/>
      <c r="EJ114" s="598"/>
    </row>
    <row r="115" spans="12:140" s="12" customFormat="1" x14ac:dyDescent="0.25">
      <c r="L115" s="576"/>
      <c r="M115" s="576"/>
      <c r="N115" s="576"/>
      <c r="P115" s="585"/>
      <c r="Q115" s="585"/>
      <c r="R115" s="585"/>
      <c r="S115" s="585"/>
      <c r="T115" s="585"/>
      <c r="U115" s="596"/>
      <c r="V115" s="585"/>
      <c r="X115" s="576"/>
      <c r="Y115" s="576"/>
      <c r="AA115" s="585"/>
      <c r="AB115" s="585"/>
      <c r="AC115" s="585"/>
      <c r="AD115" s="585"/>
      <c r="AE115" s="585"/>
      <c r="AF115" s="596"/>
      <c r="AG115" s="585"/>
      <c r="AI115" s="576"/>
      <c r="AJ115" s="576"/>
      <c r="AL115" s="585"/>
      <c r="AM115" s="585"/>
      <c r="AN115" s="585"/>
      <c r="AO115" s="585"/>
      <c r="AP115" s="585"/>
      <c r="AQ115" s="596"/>
      <c r="AR115" s="585"/>
      <c r="AT115" s="576"/>
      <c r="AU115" s="576"/>
      <c r="AW115" s="585"/>
      <c r="AX115" s="585"/>
      <c r="AY115" s="585"/>
      <c r="AZ115" s="585"/>
      <c r="BA115" s="585"/>
      <c r="BB115" s="596"/>
      <c r="BC115" s="585"/>
      <c r="BE115" s="576"/>
      <c r="BF115" s="576"/>
      <c r="BH115" s="585"/>
      <c r="BI115" s="585"/>
      <c r="BJ115" s="585"/>
      <c r="BK115" s="585"/>
      <c r="BL115" s="585"/>
      <c r="BM115" s="596"/>
      <c r="BN115" s="585"/>
      <c r="BP115" s="576"/>
      <c r="BQ115" s="576"/>
      <c r="BS115" s="585"/>
      <c r="BT115" s="585"/>
      <c r="BU115" s="585"/>
      <c r="BV115" s="585"/>
      <c r="BW115" s="585"/>
      <c r="BX115" s="596"/>
      <c r="BY115" s="585"/>
      <c r="CA115" s="576"/>
      <c r="CB115" s="576"/>
      <c r="CD115" s="585"/>
      <c r="CE115" s="585"/>
      <c r="CF115" s="585"/>
      <c r="CG115" s="585"/>
      <c r="CH115" s="585"/>
      <c r="CI115" s="596"/>
      <c r="CJ115" s="585"/>
      <c r="CL115" s="576"/>
      <c r="CM115" s="576"/>
      <c r="CO115" s="585"/>
      <c r="CP115" s="585"/>
      <c r="CQ115" s="585"/>
      <c r="CR115" s="585"/>
      <c r="CS115" s="585"/>
      <c r="CT115" s="596"/>
      <c r="CU115" s="585"/>
      <c r="CW115" s="576"/>
      <c r="CZ115" s="585"/>
      <c r="DA115" s="585"/>
      <c r="DB115" s="585"/>
      <c r="DC115" s="585"/>
      <c r="DD115" s="585"/>
      <c r="DE115" s="596"/>
      <c r="DF115" s="585"/>
      <c r="DH115" s="576"/>
      <c r="DJ115" s="597"/>
      <c r="DK115" s="597"/>
      <c r="DL115" s="597"/>
      <c r="DM115" s="597"/>
      <c r="DN115" s="597"/>
      <c r="DO115" s="597"/>
      <c r="DP115" s="597"/>
      <c r="DQ115" s="597"/>
      <c r="DR115" s="597"/>
      <c r="DS115" s="597"/>
      <c r="DT115" s="597"/>
      <c r="DU115" s="597"/>
      <c r="DV115" s="598"/>
      <c r="DW115" s="598"/>
      <c r="DX115" s="598"/>
      <c r="DY115" s="598"/>
      <c r="DZ115" s="598"/>
      <c r="EA115" s="598"/>
      <c r="EB115" s="599"/>
      <c r="EC115" s="598"/>
      <c r="ED115" s="598"/>
      <c r="EE115" s="598"/>
      <c r="EF115" s="598"/>
      <c r="EG115" s="598"/>
      <c r="EH115" s="598"/>
      <c r="EI115" s="598"/>
      <c r="EJ115" s="598"/>
    </row>
    <row r="116" spans="12:140" s="12" customFormat="1" x14ac:dyDescent="0.25">
      <c r="L116" s="576"/>
      <c r="M116" s="576"/>
      <c r="N116" s="576"/>
      <c r="P116" s="585"/>
      <c r="Q116" s="585"/>
      <c r="R116" s="585"/>
      <c r="S116" s="585"/>
      <c r="T116" s="585"/>
      <c r="U116" s="596"/>
      <c r="V116" s="585"/>
      <c r="X116" s="576"/>
      <c r="Y116" s="576"/>
      <c r="AA116" s="585"/>
      <c r="AB116" s="585"/>
      <c r="AC116" s="585"/>
      <c r="AD116" s="585"/>
      <c r="AE116" s="585"/>
      <c r="AF116" s="596"/>
      <c r="AG116" s="585"/>
      <c r="AI116" s="576"/>
      <c r="AJ116" s="576"/>
      <c r="AL116" s="585"/>
      <c r="AM116" s="585"/>
      <c r="AN116" s="585"/>
      <c r="AO116" s="585"/>
      <c r="AP116" s="585"/>
      <c r="AQ116" s="596"/>
      <c r="AR116" s="585"/>
      <c r="AT116" s="576"/>
      <c r="AU116" s="576"/>
      <c r="AW116" s="585"/>
      <c r="AX116" s="585"/>
      <c r="AY116" s="585"/>
      <c r="AZ116" s="585"/>
      <c r="BA116" s="585"/>
      <c r="BB116" s="596"/>
      <c r="BC116" s="585"/>
      <c r="BE116" s="576"/>
      <c r="BF116" s="576"/>
      <c r="BH116" s="585"/>
      <c r="BI116" s="585"/>
      <c r="BJ116" s="585"/>
      <c r="BK116" s="585"/>
      <c r="BL116" s="585"/>
      <c r="BM116" s="596"/>
      <c r="BN116" s="585"/>
      <c r="BP116" s="576"/>
      <c r="BQ116" s="576"/>
      <c r="BS116" s="585"/>
      <c r="BT116" s="585"/>
      <c r="BU116" s="585"/>
      <c r="BV116" s="585"/>
      <c r="BW116" s="585"/>
      <c r="BX116" s="596"/>
      <c r="BY116" s="585"/>
      <c r="CA116" s="576"/>
      <c r="CB116" s="576"/>
      <c r="CD116" s="585"/>
      <c r="CE116" s="585"/>
      <c r="CF116" s="585"/>
      <c r="CG116" s="585"/>
      <c r="CH116" s="585"/>
      <c r="CI116" s="596"/>
      <c r="CJ116" s="585"/>
      <c r="CL116" s="576"/>
      <c r="CM116" s="576"/>
      <c r="CO116" s="585"/>
      <c r="CP116" s="585"/>
      <c r="CQ116" s="585"/>
      <c r="CR116" s="585"/>
      <c r="CS116" s="585"/>
      <c r="CT116" s="596"/>
      <c r="CU116" s="585"/>
      <c r="CW116" s="576"/>
      <c r="CZ116" s="585"/>
      <c r="DA116" s="585"/>
      <c r="DB116" s="585"/>
      <c r="DC116" s="585"/>
      <c r="DD116" s="585"/>
      <c r="DE116" s="596"/>
      <c r="DF116" s="585"/>
      <c r="DH116" s="576"/>
      <c r="DJ116" s="597"/>
      <c r="DK116" s="597"/>
      <c r="DL116" s="597"/>
      <c r="DM116" s="597"/>
      <c r="DN116" s="597"/>
      <c r="DO116" s="597"/>
      <c r="DP116" s="597"/>
      <c r="DQ116" s="597"/>
      <c r="DR116" s="597"/>
      <c r="DS116" s="597"/>
      <c r="DT116" s="597"/>
      <c r="DU116" s="597"/>
      <c r="DV116" s="598"/>
      <c r="DW116" s="598"/>
      <c r="DX116" s="598"/>
      <c r="DY116" s="598"/>
      <c r="DZ116" s="598"/>
      <c r="EA116" s="598"/>
      <c r="EB116" s="599"/>
      <c r="EC116" s="598"/>
      <c r="ED116" s="598"/>
      <c r="EE116" s="598"/>
      <c r="EF116" s="598"/>
      <c r="EG116" s="598"/>
      <c r="EH116" s="598"/>
      <c r="EI116" s="598"/>
      <c r="EJ116" s="598"/>
    </row>
    <row r="117" spans="12:140" s="12" customFormat="1" x14ac:dyDescent="0.25">
      <c r="L117" s="576"/>
      <c r="M117" s="576"/>
      <c r="N117" s="576"/>
      <c r="P117" s="585"/>
      <c r="Q117" s="585"/>
      <c r="R117" s="585"/>
      <c r="S117" s="585"/>
      <c r="T117" s="585"/>
      <c r="U117" s="596"/>
      <c r="V117" s="585"/>
      <c r="X117" s="576"/>
      <c r="Y117" s="576"/>
      <c r="AA117" s="585"/>
      <c r="AB117" s="585"/>
      <c r="AC117" s="585"/>
      <c r="AD117" s="585"/>
      <c r="AE117" s="585"/>
      <c r="AF117" s="596"/>
      <c r="AG117" s="585"/>
      <c r="AI117" s="576"/>
      <c r="AJ117" s="576"/>
      <c r="AL117" s="585"/>
      <c r="AM117" s="585"/>
      <c r="AN117" s="585"/>
      <c r="AO117" s="585"/>
      <c r="AP117" s="585"/>
      <c r="AQ117" s="596"/>
      <c r="AR117" s="585"/>
      <c r="AT117" s="576"/>
      <c r="AU117" s="576"/>
      <c r="AW117" s="585"/>
      <c r="AX117" s="585"/>
      <c r="AY117" s="585"/>
      <c r="AZ117" s="585"/>
      <c r="BA117" s="585"/>
      <c r="BB117" s="596"/>
      <c r="BC117" s="585"/>
      <c r="BE117" s="576"/>
      <c r="BF117" s="576"/>
      <c r="BH117" s="585"/>
      <c r="BI117" s="585"/>
      <c r="BJ117" s="585"/>
      <c r="BK117" s="585"/>
      <c r="BL117" s="585"/>
      <c r="BM117" s="596"/>
      <c r="BN117" s="585"/>
      <c r="BP117" s="576"/>
      <c r="BQ117" s="576"/>
      <c r="BS117" s="585"/>
      <c r="BT117" s="585"/>
      <c r="BU117" s="585"/>
      <c r="BV117" s="585"/>
      <c r="BW117" s="585"/>
      <c r="BX117" s="596"/>
      <c r="BY117" s="585"/>
      <c r="CA117" s="576"/>
      <c r="CB117" s="576"/>
      <c r="CD117" s="585"/>
      <c r="CE117" s="585"/>
      <c r="CF117" s="585"/>
      <c r="CG117" s="585"/>
      <c r="CH117" s="585"/>
      <c r="CI117" s="596"/>
      <c r="CJ117" s="585"/>
      <c r="CL117" s="576"/>
      <c r="CM117" s="576"/>
      <c r="CO117" s="585"/>
      <c r="CP117" s="585"/>
      <c r="CQ117" s="585"/>
      <c r="CR117" s="585"/>
      <c r="CS117" s="585"/>
      <c r="CT117" s="596"/>
      <c r="CU117" s="585"/>
      <c r="CW117" s="576"/>
      <c r="CZ117" s="585"/>
      <c r="DA117" s="585"/>
      <c r="DB117" s="585"/>
      <c r="DC117" s="585"/>
      <c r="DD117" s="585"/>
      <c r="DE117" s="596"/>
      <c r="DF117" s="585"/>
      <c r="DH117" s="576"/>
      <c r="DJ117" s="597"/>
      <c r="DK117" s="597"/>
      <c r="DL117" s="597"/>
      <c r="DM117" s="597"/>
      <c r="DN117" s="597"/>
      <c r="DO117" s="597"/>
      <c r="DP117" s="597"/>
      <c r="DQ117" s="597"/>
      <c r="DR117" s="597"/>
      <c r="DS117" s="597"/>
      <c r="DT117" s="597"/>
      <c r="DU117" s="597"/>
      <c r="DV117" s="598"/>
      <c r="DW117" s="598"/>
      <c r="DX117" s="598"/>
      <c r="DY117" s="598"/>
      <c r="DZ117" s="598"/>
      <c r="EA117" s="598"/>
      <c r="EB117" s="599"/>
      <c r="EC117" s="598"/>
      <c r="ED117" s="598"/>
      <c r="EE117" s="598"/>
      <c r="EF117" s="598"/>
      <c r="EG117" s="598"/>
      <c r="EH117" s="598"/>
      <c r="EI117" s="598"/>
      <c r="EJ117" s="598"/>
    </row>
    <row r="118" spans="12:140" s="12" customFormat="1" x14ac:dyDescent="0.25">
      <c r="L118" s="576"/>
      <c r="M118" s="576"/>
      <c r="N118" s="576"/>
      <c r="P118" s="585"/>
      <c r="Q118" s="585"/>
      <c r="R118" s="585"/>
      <c r="S118" s="585"/>
      <c r="T118" s="585"/>
      <c r="U118" s="596"/>
      <c r="V118" s="585"/>
      <c r="X118" s="576"/>
      <c r="Y118" s="576"/>
      <c r="AA118" s="585"/>
      <c r="AB118" s="585"/>
      <c r="AC118" s="585"/>
      <c r="AD118" s="585"/>
      <c r="AE118" s="585"/>
      <c r="AF118" s="596"/>
      <c r="AG118" s="585"/>
      <c r="AI118" s="576"/>
      <c r="AJ118" s="576"/>
      <c r="AL118" s="585"/>
      <c r="AM118" s="585"/>
      <c r="AN118" s="585"/>
      <c r="AO118" s="585"/>
      <c r="AP118" s="585"/>
      <c r="AQ118" s="596"/>
      <c r="AR118" s="585"/>
      <c r="AT118" s="576"/>
      <c r="AU118" s="576"/>
      <c r="AW118" s="585"/>
      <c r="AX118" s="585"/>
      <c r="AY118" s="585"/>
      <c r="AZ118" s="585"/>
      <c r="BA118" s="585"/>
      <c r="BB118" s="596"/>
      <c r="BC118" s="585"/>
      <c r="BE118" s="576"/>
      <c r="BF118" s="576"/>
      <c r="BH118" s="585"/>
      <c r="BI118" s="585"/>
      <c r="BJ118" s="585"/>
      <c r="BK118" s="585"/>
      <c r="BL118" s="585"/>
      <c r="BM118" s="596"/>
      <c r="BN118" s="585"/>
      <c r="BP118" s="576"/>
      <c r="BQ118" s="576"/>
      <c r="BS118" s="585"/>
      <c r="BT118" s="585"/>
      <c r="BU118" s="585"/>
      <c r="BV118" s="585"/>
      <c r="BW118" s="585"/>
      <c r="BX118" s="596"/>
      <c r="BY118" s="585"/>
      <c r="CA118" s="576"/>
      <c r="CB118" s="576"/>
      <c r="CD118" s="585"/>
      <c r="CE118" s="585"/>
      <c r="CF118" s="585"/>
      <c r="CG118" s="585"/>
      <c r="CH118" s="585"/>
      <c r="CI118" s="596"/>
      <c r="CJ118" s="585"/>
      <c r="CL118" s="576"/>
      <c r="CM118" s="576"/>
      <c r="CO118" s="585"/>
      <c r="CP118" s="585"/>
      <c r="CQ118" s="585"/>
      <c r="CR118" s="585"/>
      <c r="CS118" s="585"/>
      <c r="CT118" s="596"/>
      <c r="CU118" s="585"/>
      <c r="CW118" s="576"/>
      <c r="CZ118" s="585"/>
      <c r="DA118" s="585"/>
      <c r="DB118" s="585"/>
      <c r="DC118" s="585"/>
      <c r="DD118" s="585"/>
      <c r="DE118" s="596"/>
      <c r="DF118" s="585"/>
      <c r="DH118" s="576"/>
      <c r="DJ118" s="597"/>
      <c r="DK118" s="597"/>
      <c r="DL118" s="597"/>
      <c r="DM118" s="597"/>
      <c r="DN118" s="597"/>
      <c r="DO118" s="597"/>
      <c r="DP118" s="597"/>
      <c r="DQ118" s="597"/>
      <c r="DR118" s="597"/>
      <c r="DS118" s="597"/>
      <c r="DT118" s="597"/>
      <c r="DU118" s="597"/>
      <c r="DV118" s="598"/>
      <c r="DW118" s="598"/>
      <c r="DX118" s="598"/>
      <c r="DY118" s="598"/>
      <c r="DZ118" s="598"/>
      <c r="EA118" s="598"/>
      <c r="EB118" s="599"/>
      <c r="EC118" s="598"/>
      <c r="ED118" s="598"/>
      <c r="EE118" s="598"/>
      <c r="EF118" s="598"/>
      <c r="EG118" s="598"/>
      <c r="EH118" s="598"/>
      <c r="EI118" s="598"/>
      <c r="EJ118" s="598"/>
    </row>
    <row r="119" spans="12:140" s="12" customFormat="1" x14ac:dyDescent="0.25">
      <c r="L119" s="576"/>
      <c r="M119" s="576"/>
      <c r="N119" s="576"/>
      <c r="P119" s="585"/>
      <c r="Q119" s="585"/>
      <c r="R119" s="585"/>
      <c r="S119" s="585"/>
      <c r="T119" s="585"/>
      <c r="U119" s="596"/>
      <c r="V119" s="585"/>
      <c r="X119" s="576"/>
      <c r="Y119" s="576"/>
      <c r="AA119" s="585"/>
      <c r="AB119" s="585"/>
      <c r="AC119" s="585"/>
      <c r="AD119" s="585"/>
      <c r="AE119" s="585"/>
      <c r="AF119" s="596"/>
      <c r="AG119" s="585"/>
      <c r="AI119" s="576"/>
      <c r="AJ119" s="576"/>
      <c r="AL119" s="585"/>
      <c r="AM119" s="585"/>
      <c r="AN119" s="585"/>
      <c r="AO119" s="585"/>
      <c r="AP119" s="585"/>
      <c r="AQ119" s="596"/>
      <c r="AR119" s="585"/>
      <c r="AT119" s="576"/>
      <c r="AU119" s="576"/>
      <c r="AW119" s="585"/>
      <c r="AX119" s="585"/>
      <c r="AY119" s="585"/>
      <c r="AZ119" s="585"/>
      <c r="BA119" s="585"/>
      <c r="BB119" s="596"/>
      <c r="BC119" s="585"/>
      <c r="BE119" s="576"/>
      <c r="BF119" s="576"/>
      <c r="BH119" s="585"/>
      <c r="BI119" s="585"/>
      <c r="BJ119" s="585"/>
      <c r="BK119" s="585"/>
      <c r="BL119" s="585"/>
      <c r="BM119" s="596"/>
      <c r="BN119" s="585"/>
      <c r="BP119" s="576"/>
      <c r="BQ119" s="576"/>
      <c r="BS119" s="585"/>
      <c r="BT119" s="585"/>
      <c r="BU119" s="585"/>
      <c r="BV119" s="585"/>
      <c r="BW119" s="585"/>
      <c r="BX119" s="596"/>
      <c r="BY119" s="585"/>
      <c r="CA119" s="576"/>
      <c r="CB119" s="576"/>
      <c r="CD119" s="585"/>
      <c r="CE119" s="585"/>
      <c r="CF119" s="585"/>
      <c r="CG119" s="585"/>
      <c r="CH119" s="585"/>
      <c r="CI119" s="596"/>
      <c r="CJ119" s="585"/>
      <c r="CL119" s="576"/>
      <c r="CM119" s="576"/>
      <c r="CO119" s="585"/>
      <c r="CP119" s="585"/>
      <c r="CQ119" s="585"/>
      <c r="CR119" s="585"/>
      <c r="CS119" s="585"/>
      <c r="CT119" s="596"/>
      <c r="CU119" s="585"/>
      <c r="CW119" s="576"/>
      <c r="CZ119" s="585"/>
      <c r="DA119" s="585"/>
      <c r="DB119" s="585"/>
      <c r="DC119" s="585"/>
      <c r="DD119" s="585"/>
      <c r="DE119" s="596"/>
      <c r="DF119" s="585"/>
      <c r="DH119" s="576"/>
      <c r="DJ119" s="597"/>
      <c r="DK119" s="597"/>
      <c r="DL119" s="597"/>
      <c r="DM119" s="597"/>
      <c r="DN119" s="597"/>
      <c r="DO119" s="597"/>
      <c r="DP119" s="597"/>
      <c r="DQ119" s="597"/>
      <c r="DR119" s="597"/>
      <c r="DS119" s="597"/>
      <c r="DT119" s="597"/>
      <c r="DU119" s="597"/>
      <c r="DV119" s="598"/>
      <c r="DW119" s="598"/>
      <c r="DX119" s="598"/>
      <c r="DY119" s="598"/>
      <c r="DZ119" s="598"/>
      <c r="EA119" s="598"/>
      <c r="EB119" s="599"/>
      <c r="EC119" s="598"/>
      <c r="ED119" s="598"/>
      <c r="EE119" s="598"/>
      <c r="EF119" s="598"/>
      <c r="EG119" s="598"/>
      <c r="EH119" s="598"/>
      <c r="EI119" s="598"/>
      <c r="EJ119" s="598"/>
    </row>
    <row r="120" spans="12:140" s="12" customFormat="1" x14ac:dyDescent="0.25">
      <c r="L120" s="576"/>
      <c r="M120" s="576"/>
      <c r="N120" s="576"/>
      <c r="P120" s="585"/>
      <c r="Q120" s="585"/>
      <c r="R120" s="585"/>
      <c r="S120" s="585"/>
      <c r="T120" s="585"/>
      <c r="U120" s="596"/>
      <c r="V120" s="585"/>
      <c r="X120" s="576"/>
      <c r="Y120" s="576"/>
      <c r="AA120" s="585"/>
      <c r="AB120" s="585"/>
      <c r="AC120" s="585"/>
      <c r="AD120" s="585"/>
      <c r="AE120" s="585"/>
      <c r="AF120" s="596"/>
      <c r="AG120" s="585"/>
      <c r="AI120" s="576"/>
      <c r="AJ120" s="576"/>
      <c r="AL120" s="585"/>
      <c r="AM120" s="585"/>
      <c r="AN120" s="585"/>
      <c r="AO120" s="585"/>
      <c r="AP120" s="585"/>
      <c r="AQ120" s="596"/>
      <c r="AR120" s="585"/>
      <c r="AT120" s="576"/>
      <c r="AU120" s="576"/>
      <c r="AW120" s="585"/>
      <c r="AX120" s="585"/>
      <c r="AY120" s="585"/>
      <c r="AZ120" s="585"/>
      <c r="BA120" s="585"/>
      <c r="BB120" s="596"/>
      <c r="BC120" s="585"/>
      <c r="BE120" s="576"/>
      <c r="BF120" s="576"/>
      <c r="BH120" s="585"/>
      <c r="BI120" s="585"/>
      <c r="BJ120" s="585"/>
      <c r="BK120" s="585"/>
      <c r="BL120" s="585"/>
      <c r="BM120" s="596"/>
      <c r="BN120" s="585"/>
      <c r="BP120" s="576"/>
      <c r="BQ120" s="576"/>
      <c r="BS120" s="585"/>
      <c r="BT120" s="585"/>
      <c r="BU120" s="585"/>
      <c r="BV120" s="585"/>
      <c r="BW120" s="585"/>
      <c r="BX120" s="596"/>
      <c r="BY120" s="585"/>
      <c r="CA120" s="576"/>
      <c r="CB120" s="576"/>
      <c r="CD120" s="585"/>
      <c r="CE120" s="585"/>
      <c r="CF120" s="585"/>
      <c r="CG120" s="585"/>
      <c r="CH120" s="585"/>
      <c r="CI120" s="596"/>
      <c r="CJ120" s="585"/>
      <c r="CL120" s="576"/>
      <c r="CM120" s="576"/>
      <c r="CO120" s="585"/>
      <c r="CP120" s="585"/>
      <c r="CQ120" s="585"/>
      <c r="CR120" s="585"/>
      <c r="CS120" s="585"/>
      <c r="CT120" s="596"/>
      <c r="CU120" s="585"/>
      <c r="CW120" s="576"/>
      <c r="CZ120" s="585"/>
      <c r="DA120" s="585"/>
      <c r="DB120" s="585"/>
      <c r="DC120" s="585"/>
      <c r="DD120" s="585"/>
      <c r="DE120" s="596"/>
      <c r="DF120" s="585"/>
      <c r="DH120" s="576"/>
      <c r="DJ120" s="597"/>
      <c r="DK120" s="597"/>
      <c r="DL120" s="597"/>
      <c r="DM120" s="597"/>
      <c r="DN120" s="597"/>
      <c r="DO120" s="597"/>
      <c r="DP120" s="597"/>
      <c r="DQ120" s="597"/>
      <c r="DR120" s="597"/>
      <c r="DS120" s="597"/>
      <c r="DT120" s="597"/>
      <c r="DU120" s="597"/>
      <c r="DV120" s="598"/>
      <c r="DW120" s="598"/>
      <c r="DX120" s="598"/>
      <c r="DY120" s="598"/>
      <c r="DZ120" s="598"/>
      <c r="EA120" s="598"/>
      <c r="EB120" s="599"/>
      <c r="EC120" s="598"/>
      <c r="ED120" s="598"/>
      <c r="EE120" s="598"/>
      <c r="EF120" s="598"/>
      <c r="EG120" s="598"/>
      <c r="EH120" s="598"/>
      <c r="EI120" s="598"/>
      <c r="EJ120" s="598"/>
    </row>
  </sheetData>
  <sheetProtection algorithmName="SHA-512" hashValue="T3Bnld3gnFQnO9OWcn9ZF4S/t+lMdx5f+jqmfnz8GPUbJ1LeK/Jc544Cx0ZlBGqKq3Ia04mURkFFue40z7o9eQ==" saltValue="RwlCiGHuJSLE9ZvVnryULQ==" spinCount="100000" sheet="1" objects="1" scenarios="1"/>
  <mergeCells count="1223">
    <mergeCell ref="CZ25:CZ26"/>
    <mergeCell ref="DA74:DA75"/>
    <mergeCell ref="CY56:DH56"/>
    <mergeCell ref="DF71:DF72"/>
    <mergeCell ref="DC71:DC72"/>
    <mergeCell ref="CY69:DH69"/>
    <mergeCell ref="CY71:CY72"/>
    <mergeCell ref="CZ71:CZ72"/>
    <mergeCell ref="DA71:DA72"/>
    <mergeCell ref="EA2:EA3"/>
    <mergeCell ref="DG4:DG5"/>
    <mergeCell ref="DE71:DE72"/>
    <mergeCell ref="CZ74:CZ75"/>
    <mergeCell ref="DB46:DB47"/>
    <mergeCell ref="CY67:DH67"/>
    <mergeCell ref="DA64:DA65"/>
    <mergeCell ref="CY58:DH58"/>
    <mergeCell ref="DC52:DC53"/>
    <mergeCell ref="DD52:DD53"/>
    <mergeCell ref="DF52:DF53"/>
    <mergeCell ref="DE64:DE65"/>
    <mergeCell ref="DB44:DB45"/>
    <mergeCell ref="DF64:DF65"/>
    <mergeCell ref="DF74:DF75"/>
    <mergeCell ref="CZ64:CZ65"/>
    <mergeCell ref="CY64:CY65"/>
    <mergeCell ref="CY17:CY18"/>
    <mergeCell ref="CZ31:CZ33"/>
    <mergeCell ref="CY30:DH30"/>
    <mergeCell ref="DH4:DH5"/>
    <mergeCell ref="CY74:CY75"/>
    <mergeCell ref="DB25:DB26"/>
    <mergeCell ref="CY7:DH7"/>
    <mergeCell ref="CY25:CY26"/>
    <mergeCell ref="DE76:DE77"/>
    <mergeCell ref="DC31:DC33"/>
    <mergeCell ref="DG83:DH83"/>
    <mergeCell ref="EI2:EI3"/>
    <mergeCell ref="EC2:EC3"/>
    <mergeCell ref="ED2:EH2"/>
    <mergeCell ref="CY34:DH34"/>
    <mergeCell ref="DU2:DU3"/>
    <mergeCell ref="DV2:DZ2"/>
    <mergeCell ref="DC74:DC75"/>
    <mergeCell ref="DD74:DD75"/>
    <mergeCell ref="DF44:DF45"/>
    <mergeCell ref="DE52:DE53"/>
    <mergeCell ref="DE46:DE47"/>
    <mergeCell ref="DF46:DF47"/>
    <mergeCell ref="DC46:DC47"/>
    <mergeCell ref="DE74:DE75"/>
    <mergeCell ref="DD71:DD72"/>
    <mergeCell ref="CY9:DH9"/>
    <mergeCell ref="DC17:DC18"/>
    <mergeCell ref="DD17:DD18"/>
    <mergeCell ref="DE17:DE18"/>
    <mergeCell ref="DB17:DB18"/>
    <mergeCell ref="CZ17:CZ18"/>
    <mergeCell ref="DF17:DF18"/>
    <mergeCell ref="DA17:DA18"/>
    <mergeCell ref="DF76:DF77"/>
    <mergeCell ref="CY63:DH63"/>
    <mergeCell ref="DE44:DE45"/>
    <mergeCell ref="DC64:DC65"/>
    <mergeCell ref="DD64:DD65"/>
    <mergeCell ref="DB74:DB75"/>
    <mergeCell ref="DA76:DA77"/>
    <mergeCell ref="CU22:CU23"/>
    <mergeCell ref="DB76:DB77"/>
    <mergeCell ref="CY46:CY47"/>
    <mergeCell ref="CZ22:CZ23"/>
    <mergeCell ref="DB64:DB65"/>
    <mergeCell ref="DB71:DB72"/>
    <mergeCell ref="CY36:DH36"/>
    <mergeCell ref="CY42:CY43"/>
    <mergeCell ref="CZ42:CZ43"/>
    <mergeCell ref="DA52:DA53"/>
    <mergeCell ref="CY22:CY23"/>
    <mergeCell ref="DE31:DE33"/>
    <mergeCell ref="CY31:CY33"/>
    <mergeCell ref="DE25:DE26"/>
    <mergeCell ref="DA22:DA23"/>
    <mergeCell ref="DC22:DC23"/>
    <mergeCell ref="DB22:DB23"/>
    <mergeCell ref="DD22:DD23"/>
    <mergeCell ref="DF22:DF23"/>
    <mergeCell ref="DF25:DF26"/>
    <mergeCell ref="DD31:DD33"/>
    <mergeCell ref="DE22:DE23"/>
    <mergeCell ref="DC42:DC43"/>
    <mergeCell ref="DD42:DD43"/>
    <mergeCell ref="DA42:DA43"/>
    <mergeCell ref="DC25:DC26"/>
    <mergeCell ref="DA25:DA26"/>
    <mergeCell ref="DC76:DC77"/>
    <mergeCell ref="DD76:DD77"/>
    <mergeCell ref="DF31:DF33"/>
    <mergeCell ref="CY24:DH24"/>
    <mergeCell ref="DD25:DD26"/>
    <mergeCell ref="CU25:CU26"/>
    <mergeCell ref="DD46:DD47"/>
    <mergeCell ref="DC44:DC45"/>
    <mergeCell ref="CY48:DH48"/>
    <mergeCell ref="CQ76:CQ77"/>
    <mergeCell ref="CZ2:DH2"/>
    <mergeCell ref="CZ3:DH3"/>
    <mergeCell ref="CY4:CY5"/>
    <mergeCell ref="CZ4:CZ5"/>
    <mergeCell ref="DA4:DE4"/>
    <mergeCell ref="DF4:DF5"/>
    <mergeCell ref="DB52:DB53"/>
    <mergeCell ref="DB42:DB43"/>
    <mergeCell ref="DB31:DB33"/>
    <mergeCell ref="DA31:DA33"/>
    <mergeCell ref="DA44:DA45"/>
    <mergeCell ref="DA46:DA47"/>
    <mergeCell ref="CS25:CS26"/>
    <mergeCell ref="CY44:CY45"/>
    <mergeCell ref="CZ46:CZ47"/>
    <mergeCell ref="CZ44:CZ45"/>
    <mergeCell ref="CY52:CY53"/>
    <mergeCell ref="CZ52:CZ53"/>
    <mergeCell ref="CN48:CW48"/>
    <mergeCell ref="CZ76:CZ77"/>
    <mergeCell ref="CY76:CY77"/>
    <mergeCell ref="CN22:CN23"/>
    <mergeCell ref="CO17:CO18"/>
    <mergeCell ref="CP17:CP18"/>
    <mergeCell ref="CN24:CW24"/>
    <mergeCell ref="CO22:CO23"/>
    <mergeCell ref="CP74:CP75"/>
    <mergeCell ref="CQ74:CQ75"/>
    <mergeCell ref="CQ17:CQ18"/>
    <mergeCell ref="CR17:CR18"/>
    <mergeCell ref="CU17:CU18"/>
    <mergeCell ref="CT17:CT18"/>
    <mergeCell ref="DE42:DE43"/>
    <mergeCell ref="DF42:DF43"/>
    <mergeCell ref="CP46:CP47"/>
    <mergeCell ref="CN46:CN47"/>
    <mergeCell ref="CR44:CR45"/>
    <mergeCell ref="CS44:CS45"/>
    <mergeCell ref="CQ44:CQ45"/>
    <mergeCell ref="CN44:CN45"/>
    <mergeCell ref="CO44:CO45"/>
    <mergeCell ref="CU46:CU47"/>
    <mergeCell ref="CT25:CT26"/>
    <mergeCell ref="CQ46:CQ47"/>
    <mergeCell ref="CO46:CO47"/>
    <mergeCell ref="CR22:CR23"/>
    <mergeCell ref="CP22:CP23"/>
    <mergeCell ref="CS22:CS23"/>
    <mergeCell ref="CQ22:CQ23"/>
    <mergeCell ref="CT22:CT23"/>
    <mergeCell ref="CT44:CT45"/>
    <mergeCell ref="CT31:CT33"/>
    <mergeCell ref="CN34:CW34"/>
    <mergeCell ref="DD44:DD45"/>
    <mergeCell ref="CP44:CP45"/>
    <mergeCell ref="CN31:CN33"/>
    <mergeCell ref="CS46:CS47"/>
    <mergeCell ref="CS17:CS18"/>
    <mergeCell ref="CQ64:CQ65"/>
    <mergeCell ref="CS64:CS65"/>
    <mergeCell ref="CV83:CW83"/>
    <mergeCell ref="CT52:CT53"/>
    <mergeCell ref="CJ76:CJ77"/>
    <mergeCell ref="CO74:CO75"/>
    <mergeCell ref="CN64:CN65"/>
    <mergeCell ref="CO71:CO72"/>
    <mergeCell ref="CN76:CN77"/>
    <mergeCell ref="CO76:CO77"/>
    <mergeCell ref="CO64:CO65"/>
    <mergeCell ref="CC69:CL69"/>
    <mergeCell ref="CN71:CN72"/>
    <mergeCell ref="CD64:CD65"/>
    <mergeCell ref="CU71:CU72"/>
    <mergeCell ref="CT71:CT72"/>
    <mergeCell ref="CU52:CU53"/>
    <mergeCell ref="CP76:CP77"/>
    <mergeCell ref="CF76:CF77"/>
    <mergeCell ref="CI76:CI77"/>
    <mergeCell ref="CG76:CG77"/>
    <mergeCell ref="CE76:CE77"/>
    <mergeCell ref="CH76:CH77"/>
    <mergeCell ref="CD76:CD77"/>
    <mergeCell ref="CR76:CR77"/>
    <mergeCell ref="CN58:CW58"/>
    <mergeCell ref="CN63:CW63"/>
    <mergeCell ref="CT64:CT65"/>
    <mergeCell ref="CP64:CP65"/>
    <mergeCell ref="CS76:CS77"/>
    <mergeCell ref="CR74:CR75"/>
    <mergeCell ref="CS74:CS75"/>
    <mergeCell ref="CT46:CT47"/>
    <mergeCell ref="CU64:CU65"/>
    <mergeCell ref="CR52:CR53"/>
    <mergeCell ref="CN25:CN26"/>
    <mergeCell ref="CF25:CF26"/>
    <mergeCell ref="CC46:CC47"/>
    <mergeCell ref="CQ71:CQ72"/>
    <mergeCell ref="CQ31:CQ33"/>
    <mergeCell ref="CN42:CN43"/>
    <mergeCell ref="CN52:CN53"/>
    <mergeCell ref="CR64:CR65"/>
    <mergeCell ref="CR71:CR72"/>
    <mergeCell ref="CU76:CU77"/>
    <mergeCell ref="CT74:CT75"/>
    <mergeCell ref="CU74:CU75"/>
    <mergeCell ref="CT76:CT77"/>
    <mergeCell ref="CN67:CW67"/>
    <mergeCell ref="CN69:CW69"/>
    <mergeCell ref="CN74:CN75"/>
    <mergeCell ref="CN56:CW56"/>
    <mergeCell ref="CO52:CO53"/>
    <mergeCell ref="CP52:CP53"/>
    <mergeCell ref="CQ52:CQ53"/>
    <mergeCell ref="CS52:CS53"/>
    <mergeCell ref="CR46:CR47"/>
    <mergeCell ref="CU31:CU33"/>
    <mergeCell ref="CS31:CS33"/>
    <mergeCell ref="CO31:CO33"/>
    <mergeCell ref="CP31:CP33"/>
    <mergeCell ref="CR31:CR33"/>
    <mergeCell ref="CP71:CP72"/>
    <mergeCell ref="CS71:CS72"/>
    <mergeCell ref="CH71:CH72"/>
    <mergeCell ref="CG22:CG23"/>
    <mergeCell ref="CH46:CH47"/>
    <mergeCell ref="BY52:BY53"/>
    <mergeCell ref="CD52:CD53"/>
    <mergeCell ref="CE25:CE26"/>
    <mergeCell ref="CH31:CH33"/>
    <mergeCell ref="CJ31:CJ33"/>
    <mergeCell ref="CG25:CG26"/>
    <mergeCell ref="CN30:CW30"/>
    <mergeCell ref="CR25:CR26"/>
    <mergeCell ref="CO25:CO26"/>
    <mergeCell ref="CP25:CP26"/>
    <mergeCell ref="CQ25:CQ26"/>
    <mergeCell ref="CC56:CL56"/>
    <mergeCell ref="CU44:CU45"/>
    <mergeCell ref="CN36:CW36"/>
    <mergeCell ref="CT42:CT43"/>
    <mergeCell ref="CU42:CU43"/>
    <mergeCell ref="CR42:CR43"/>
    <mergeCell ref="CO42:CO43"/>
    <mergeCell ref="CP42:CP43"/>
    <mergeCell ref="CS42:CS43"/>
    <mergeCell ref="CQ42:CQ43"/>
    <mergeCell ref="CH64:CH65"/>
    <mergeCell ref="CE64:CE65"/>
    <mergeCell ref="CI52:CI53"/>
    <mergeCell ref="CC58:CL58"/>
    <mergeCell ref="CC52:CC53"/>
    <mergeCell ref="CI64:CI65"/>
    <mergeCell ref="BX22:BX23"/>
    <mergeCell ref="BW25:BW26"/>
    <mergeCell ref="BX25:BX26"/>
    <mergeCell ref="BR24:CA24"/>
    <mergeCell ref="BR22:BR23"/>
    <mergeCell ref="BY22:BY23"/>
    <mergeCell ref="BT25:BT26"/>
    <mergeCell ref="CI42:CI43"/>
    <mergeCell ref="CG42:CG43"/>
    <mergeCell ref="CI22:CI23"/>
    <mergeCell ref="CJ22:CJ23"/>
    <mergeCell ref="CD25:CD26"/>
    <mergeCell ref="CD22:CD23"/>
    <mergeCell ref="CC30:CL30"/>
    <mergeCell ref="CD31:CD33"/>
    <mergeCell ref="CH25:CH26"/>
    <mergeCell ref="CI25:CI26"/>
    <mergeCell ref="CJ25:CJ26"/>
    <mergeCell ref="CC24:CL24"/>
    <mergeCell ref="CC25:CC26"/>
    <mergeCell ref="CC31:CC33"/>
    <mergeCell ref="CG31:CG33"/>
    <mergeCell ref="CF31:CF33"/>
    <mergeCell ref="CC34:CL34"/>
    <mergeCell ref="CE31:CE33"/>
    <mergeCell ref="CI31:CI33"/>
    <mergeCell ref="CC36:CL36"/>
    <mergeCell ref="BV22:BV23"/>
    <mergeCell ref="BT22:BT23"/>
    <mergeCell ref="BS25:BS26"/>
    <mergeCell ref="CG71:CG72"/>
    <mergeCell ref="CI71:CI72"/>
    <mergeCell ref="CJ71:CJ72"/>
    <mergeCell ref="CI74:CI75"/>
    <mergeCell ref="CG74:CG75"/>
    <mergeCell ref="CE74:CE75"/>
    <mergeCell ref="CJ74:CJ75"/>
    <mergeCell ref="CF52:CF53"/>
    <mergeCell ref="CJ46:CJ47"/>
    <mergeCell ref="CI46:CI47"/>
    <mergeCell ref="CC74:CC75"/>
    <mergeCell ref="CD74:CD75"/>
    <mergeCell ref="CF74:CF75"/>
    <mergeCell ref="CH74:CH75"/>
    <mergeCell ref="BX64:BX65"/>
    <mergeCell ref="CF46:CF47"/>
    <mergeCell ref="CG46:CG47"/>
    <mergeCell ref="CF64:CF65"/>
    <mergeCell ref="CG64:CG65"/>
    <mergeCell ref="CI44:CI45"/>
    <mergeCell ref="CJ42:CJ43"/>
    <mergeCell ref="CD42:CD43"/>
    <mergeCell ref="CE46:CE47"/>
    <mergeCell ref="BY44:BY45"/>
    <mergeCell ref="CD44:CD45"/>
    <mergeCell ref="CD46:CD47"/>
    <mergeCell ref="BT46:BT47"/>
    <mergeCell ref="BU46:BU47"/>
    <mergeCell ref="BX46:BX47"/>
    <mergeCell ref="CG44:CG45"/>
    <mergeCell ref="BX44:BX45"/>
    <mergeCell ref="BT44:BT45"/>
    <mergeCell ref="BW44:BW45"/>
    <mergeCell ref="CE44:CE45"/>
    <mergeCell ref="CF44:CF45"/>
    <mergeCell ref="BW46:BW47"/>
    <mergeCell ref="CH44:CH45"/>
    <mergeCell ref="CJ44:CJ45"/>
    <mergeCell ref="CE42:CE43"/>
    <mergeCell ref="CF42:CF43"/>
    <mergeCell ref="CC42:CC43"/>
    <mergeCell ref="CH42:CH43"/>
    <mergeCell ref="BW76:BW77"/>
    <mergeCell ref="BX74:BX75"/>
    <mergeCell ref="BY74:BY75"/>
    <mergeCell ref="BY76:BY77"/>
    <mergeCell ref="BX76:BX77"/>
    <mergeCell ref="BW74:BW75"/>
    <mergeCell ref="CC76:CC77"/>
    <mergeCell ref="BW31:BW33"/>
    <mergeCell ref="BR46:BR47"/>
    <mergeCell ref="BR63:CA63"/>
    <mergeCell ref="BX52:BX53"/>
    <mergeCell ref="BS64:BS65"/>
    <mergeCell ref="BT64:BT65"/>
    <mergeCell ref="BU64:BU65"/>
    <mergeCell ref="BV64:BV65"/>
    <mergeCell ref="BL71:BL72"/>
    <mergeCell ref="BV42:BV43"/>
    <mergeCell ref="BT76:BT77"/>
    <mergeCell ref="CC44:CC45"/>
    <mergeCell ref="BV76:BV77"/>
    <mergeCell ref="BR76:BR77"/>
    <mergeCell ref="BX71:BX72"/>
    <mergeCell ref="CC48:CL48"/>
    <mergeCell ref="CC64:CC65"/>
    <mergeCell ref="CC67:CL67"/>
    <mergeCell ref="CD71:CD72"/>
    <mergeCell ref="CE71:CE72"/>
    <mergeCell ref="CF71:CF72"/>
    <mergeCell ref="CJ64:CJ65"/>
    <mergeCell ref="BY64:BY65"/>
    <mergeCell ref="BR67:CA67"/>
    <mergeCell ref="BY71:BY72"/>
    <mergeCell ref="BG56:BP56"/>
    <mergeCell ref="BG58:BP58"/>
    <mergeCell ref="BH64:BH65"/>
    <mergeCell ref="BI64:BI65"/>
    <mergeCell ref="BL46:BL47"/>
    <mergeCell ref="BY31:BY33"/>
    <mergeCell ref="BX42:BX43"/>
    <mergeCell ref="BU31:BU33"/>
    <mergeCell ref="BS44:BS45"/>
    <mergeCell ref="BU44:BU45"/>
    <mergeCell ref="BY46:BY47"/>
    <mergeCell ref="BS42:BS43"/>
    <mergeCell ref="BV44:BV45"/>
    <mergeCell ref="BT42:BT43"/>
    <mergeCell ref="BW42:BW43"/>
    <mergeCell ref="BK74:BK75"/>
    <mergeCell ref="BU71:BU72"/>
    <mergeCell ref="BV74:BV75"/>
    <mergeCell ref="BU74:BU75"/>
    <mergeCell ref="BS71:BS72"/>
    <mergeCell ref="BT71:BT72"/>
    <mergeCell ref="BS74:BS75"/>
    <mergeCell ref="BV52:BV53"/>
    <mergeCell ref="BS52:BS53"/>
    <mergeCell ref="BJ74:BJ75"/>
    <mergeCell ref="BG74:BG75"/>
    <mergeCell ref="BR74:BR75"/>
    <mergeCell ref="BR71:BR72"/>
    <mergeCell ref="BM74:BM75"/>
    <mergeCell ref="BG34:BP34"/>
    <mergeCell ref="BL42:BL43"/>
    <mergeCell ref="BN76:BN77"/>
    <mergeCell ref="BM71:BM72"/>
    <mergeCell ref="BN71:BN72"/>
    <mergeCell ref="BI71:BI72"/>
    <mergeCell ref="BK71:BK72"/>
    <mergeCell ref="BJ71:BJ72"/>
    <mergeCell ref="BR31:BR33"/>
    <mergeCell ref="BK52:BK53"/>
    <mergeCell ref="BI42:BI43"/>
    <mergeCell ref="BJ42:BJ43"/>
    <mergeCell ref="BJ52:BJ53"/>
    <mergeCell ref="BL64:BL65"/>
    <mergeCell ref="BH52:BH53"/>
    <mergeCell ref="BR64:BR65"/>
    <mergeCell ref="BI74:BI75"/>
    <mergeCell ref="BH76:BH77"/>
    <mergeCell ref="BG48:BP48"/>
    <mergeCell ref="BH74:BH75"/>
    <mergeCell ref="BG46:BG47"/>
    <mergeCell ref="BK46:BK47"/>
    <mergeCell ref="BG52:BG53"/>
    <mergeCell ref="BN52:BN53"/>
    <mergeCell ref="BM64:BM65"/>
    <mergeCell ref="BN64:BN65"/>
    <mergeCell ref="BR52:BR53"/>
    <mergeCell ref="BL52:BL53"/>
    <mergeCell ref="BM52:BM53"/>
    <mergeCell ref="BI46:BI47"/>
    <mergeCell ref="BJ46:BJ47"/>
    <mergeCell ref="BM46:BM47"/>
    <mergeCell ref="BJ64:BJ65"/>
    <mergeCell ref="BI76:BI77"/>
    <mergeCell ref="BO83:BP83"/>
    <mergeCell ref="BR69:CA69"/>
    <mergeCell ref="BV46:BV47"/>
    <mergeCell ref="BS46:BS47"/>
    <mergeCell ref="BW71:BW72"/>
    <mergeCell ref="BU52:BU53"/>
    <mergeCell ref="BT52:BT53"/>
    <mergeCell ref="BW52:BW53"/>
    <mergeCell ref="BW64:BW65"/>
    <mergeCell ref="BR48:CA48"/>
    <mergeCell ref="BV71:BV72"/>
    <mergeCell ref="CC71:CC72"/>
    <mergeCell ref="BZ83:CA83"/>
    <mergeCell ref="BS76:BS77"/>
    <mergeCell ref="BT74:BT75"/>
    <mergeCell ref="BU76:BU77"/>
    <mergeCell ref="BN74:BN75"/>
    <mergeCell ref="BR58:CA58"/>
    <mergeCell ref="CC63:CL63"/>
    <mergeCell ref="CG52:CG53"/>
    <mergeCell ref="CE52:CE53"/>
    <mergeCell ref="CH52:CH53"/>
    <mergeCell ref="CJ52:CJ53"/>
    <mergeCell ref="BR56:CA56"/>
    <mergeCell ref="CK83:CL83"/>
    <mergeCell ref="BG63:BP63"/>
    <mergeCell ref="BK64:BK65"/>
    <mergeCell ref="BL74:BL75"/>
    <mergeCell ref="BG76:BG77"/>
    <mergeCell ref="BL76:BL77"/>
    <mergeCell ref="BJ76:BJ77"/>
    <mergeCell ref="BI52:BI53"/>
    <mergeCell ref="BM76:BM77"/>
    <mergeCell ref="BH46:BH47"/>
    <mergeCell ref="AV25:AV26"/>
    <mergeCell ref="AZ31:AZ33"/>
    <mergeCell ref="BG36:BP36"/>
    <mergeCell ref="BH42:BH43"/>
    <mergeCell ref="BG42:BG43"/>
    <mergeCell ref="BL44:BL45"/>
    <mergeCell ref="BM44:BM45"/>
    <mergeCell ref="BM42:BM43"/>
    <mergeCell ref="BH44:BH45"/>
    <mergeCell ref="BJ44:BJ45"/>
    <mergeCell ref="BI44:BI45"/>
    <mergeCell ref="BN46:BN47"/>
    <mergeCell ref="BA42:BA43"/>
    <mergeCell ref="BK42:BK43"/>
    <mergeCell ref="BB42:BB43"/>
    <mergeCell ref="BC42:BC43"/>
    <mergeCell ref="AW44:AW45"/>
    <mergeCell ref="AX44:AX45"/>
    <mergeCell ref="BG64:BG65"/>
    <mergeCell ref="BG67:BP67"/>
    <mergeCell ref="BG69:BP69"/>
    <mergeCell ref="BG71:BG72"/>
    <mergeCell ref="BH71:BH72"/>
    <mergeCell ref="AZ71:AZ72"/>
    <mergeCell ref="BA71:BA72"/>
    <mergeCell ref="AV69:BE69"/>
    <mergeCell ref="BC76:BC77"/>
    <mergeCell ref="BA76:BA77"/>
    <mergeCell ref="BK76:BK77"/>
    <mergeCell ref="BN44:BN45"/>
    <mergeCell ref="BG30:BP30"/>
    <mergeCell ref="BH31:BH33"/>
    <mergeCell ref="BU42:BU43"/>
    <mergeCell ref="BN42:BN43"/>
    <mergeCell ref="BR25:BR26"/>
    <mergeCell ref="BH25:BH26"/>
    <mergeCell ref="BM31:BM33"/>
    <mergeCell ref="BN31:BN33"/>
    <mergeCell ref="BJ31:BJ33"/>
    <mergeCell ref="BK31:BK33"/>
    <mergeCell ref="BL31:BL33"/>
    <mergeCell ref="BR42:BR43"/>
    <mergeCell ref="BK44:BK45"/>
    <mergeCell ref="BG44:BG45"/>
    <mergeCell ref="BR44:BR45"/>
    <mergeCell ref="BR30:CA30"/>
    <mergeCell ref="BY42:BY43"/>
    <mergeCell ref="BV31:BV33"/>
    <mergeCell ref="BS31:BS33"/>
    <mergeCell ref="BT31:BT33"/>
    <mergeCell ref="BR34:CA34"/>
    <mergeCell ref="BR36:CA36"/>
    <mergeCell ref="BX31:BX33"/>
    <mergeCell ref="AS83:AT83"/>
    <mergeCell ref="AV22:AV23"/>
    <mergeCell ref="AW22:AW23"/>
    <mergeCell ref="AX22:AX23"/>
    <mergeCell ref="AV63:BE63"/>
    <mergeCell ref="AV64:AV65"/>
    <mergeCell ref="AW64:AW65"/>
    <mergeCell ref="AY31:AY33"/>
    <mergeCell ref="AW31:AW33"/>
    <mergeCell ref="AZ22:AZ23"/>
    <mergeCell ref="BA31:BA33"/>
    <mergeCell ref="AX31:AX33"/>
    <mergeCell ref="BA52:BA53"/>
    <mergeCell ref="BC46:BC47"/>
    <mergeCell ref="BB46:BB47"/>
    <mergeCell ref="BC52:BC53"/>
    <mergeCell ref="AZ42:AZ43"/>
    <mergeCell ref="BB31:BB33"/>
    <mergeCell ref="AV36:BE36"/>
    <mergeCell ref="AV34:BE34"/>
    <mergeCell ref="AV24:BE24"/>
    <mergeCell ref="AV31:AV33"/>
    <mergeCell ref="AZ46:AZ47"/>
    <mergeCell ref="BA46:BA47"/>
    <mergeCell ref="BB71:BB72"/>
    <mergeCell ref="BA44:BA45"/>
    <mergeCell ref="AV48:BE48"/>
    <mergeCell ref="BD83:BE83"/>
    <mergeCell ref="BB44:BB45"/>
    <mergeCell ref="AX46:AX47"/>
    <mergeCell ref="AX52:AX53"/>
    <mergeCell ref="AX71:AX72"/>
    <mergeCell ref="AQ74:AQ75"/>
    <mergeCell ref="AX64:AX65"/>
    <mergeCell ref="BC44:BC45"/>
    <mergeCell ref="AX74:AX75"/>
    <mergeCell ref="AK58:AT58"/>
    <mergeCell ref="AW74:AW75"/>
    <mergeCell ref="AW46:AW47"/>
    <mergeCell ref="AW42:AW43"/>
    <mergeCell ref="AX42:AX43"/>
    <mergeCell ref="BB74:BB75"/>
    <mergeCell ref="AY42:AY43"/>
    <mergeCell ref="AV58:BE58"/>
    <mergeCell ref="AY44:AY45"/>
    <mergeCell ref="AV74:AV75"/>
    <mergeCell ref="AV76:AV77"/>
    <mergeCell ref="AV42:AV43"/>
    <mergeCell ref="AX76:AX77"/>
    <mergeCell ref="AV52:AV53"/>
    <mergeCell ref="BB52:BB53"/>
    <mergeCell ref="AP76:AP77"/>
    <mergeCell ref="AQ76:AQ77"/>
    <mergeCell ref="BC74:BC75"/>
    <mergeCell ref="AW52:AW53"/>
    <mergeCell ref="AL46:AL47"/>
    <mergeCell ref="AM46:AM47"/>
    <mergeCell ref="AR46:AR47"/>
    <mergeCell ref="AR52:AR53"/>
    <mergeCell ref="AZ52:AZ53"/>
    <mergeCell ref="AZ44:AZ45"/>
    <mergeCell ref="AY76:AY77"/>
    <mergeCell ref="AZ76:AZ77"/>
    <mergeCell ref="AW71:AW72"/>
    <mergeCell ref="BB64:BB65"/>
    <mergeCell ref="AZ64:AZ65"/>
    <mergeCell ref="BC71:BC72"/>
    <mergeCell ref="BC64:BC65"/>
    <mergeCell ref="AV46:AV47"/>
    <mergeCell ref="AY46:AY47"/>
    <mergeCell ref="AV67:BE67"/>
    <mergeCell ref="AV71:AV72"/>
    <mergeCell ref="BB76:BB77"/>
    <mergeCell ref="AZ74:AZ75"/>
    <mergeCell ref="AY64:AY65"/>
    <mergeCell ref="AR71:AR72"/>
    <mergeCell ref="AW76:AW77"/>
    <mergeCell ref="AR64:AR65"/>
    <mergeCell ref="AR74:AR75"/>
    <mergeCell ref="AY52:AY53"/>
    <mergeCell ref="AR42:AR43"/>
    <mergeCell ref="AP42:AP43"/>
    <mergeCell ref="AP46:AP47"/>
    <mergeCell ref="AO46:AO47"/>
    <mergeCell ref="AQ52:AQ53"/>
    <mergeCell ref="AQ64:AQ65"/>
    <mergeCell ref="AQ71:AQ72"/>
    <mergeCell ref="AK69:AT69"/>
    <mergeCell ref="AK71:AK72"/>
    <mergeCell ref="AL71:AL72"/>
    <mergeCell ref="AK52:AK53"/>
    <mergeCell ref="AP71:AP72"/>
    <mergeCell ref="AN42:AN43"/>
    <mergeCell ref="AO42:AO43"/>
    <mergeCell ref="AM42:AM43"/>
    <mergeCell ref="AQ42:AQ43"/>
    <mergeCell ref="AK42:AK43"/>
    <mergeCell ref="AL42:AL43"/>
    <mergeCell ref="AQ46:AQ47"/>
    <mergeCell ref="AK48:AT48"/>
    <mergeCell ref="AP52:AP53"/>
    <mergeCell ref="AM64:AM65"/>
    <mergeCell ref="AQ44:AQ45"/>
    <mergeCell ref="Z64:Z65"/>
    <mergeCell ref="Z46:Z47"/>
    <mergeCell ref="AA46:AA47"/>
    <mergeCell ref="AM52:AM53"/>
    <mergeCell ref="AN52:AN53"/>
    <mergeCell ref="AK46:AK47"/>
    <mergeCell ref="AL52:AL53"/>
    <mergeCell ref="AR76:AR77"/>
    <mergeCell ref="AN64:AN65"/>
    <mergeCell ref="AO64:AO65"/>
    <mergeCell ref="AK67:AT67"/>
    <mergeCell ref="AO74:AO75"/>
    <mergeCell ref="AO76:AO77"/>
    <mergeCell ref="AM76:AM77"/>
    <mergeCell ref="AN76:AN77"/>
    <mergeCell ref="BA74:BA75"/>
    <mergeCell ref="AO44:AO45"/>
    <mergeCell ref="AP44:AP45"/>
    <mergeCell ref="AK64:AK65"/>
    <mergeCell ref="AL64:AL65"/>
    <mergeCell ref="AL74:AL75"/>
    <mergeCell ref="AM74:AM75"/>
    <mergeCell ref="AN74:AN75"/>
    <mergeCell ref="AY71:AY72"/>
    <mergeCell ref="BA64:BA65"/>
    <mergeCell ref="AP74:AP75"/>
    <mergeCell ref="AK76:AK77"/>
    <mergeCell ref="AL76:AL77"/>
    <mergeCell ref="AK74:AK75"/>
    <mergeCell ref="AV56:BE56"/>
    <mergeCell ref="AV44:AV45"/>
    <mergeCell ref="AY74:AY75"/>
    <mergeCell ref="AD76:AD77"/>
    <mergeCell ref="AB64:AB65"/>
    <mergeCell ref="AD71:AD72"/>
    <mergeCell ref="AN44:AN45"/>
    <mergeCell ref="Z48:AI48"/>
    <mergeCell ref="AD52:AD53"/>
    <mergeCell ref="AG46:AG47"/>
    <mergeCell ref="AE46:AE47"/>
    <mergeCell ref="Z71:Z72"/>
    <mergeCell ref="AE71:AE72"/>
    <mergeCell ref="Z58:AI58"/>
    <mergeCell ref="AG44:AG45"/>
    <mergeCell ref="AF44:AF45"/>
    <mergeCell ref="Z52:Z53"/>
    <mergeCell ref="AF52:AF53"/>
    <mergeCell ref="AG52:AG53"/>
    <mergeCell ref="AM71:AM72"/>
    <mergeCell ref="AN71:AN72"/>
    <mergeCell ref="AK56:AT56"/>
    <mergeCell ref="AP64:AP65"/>
    <mergeCell ref="AK63:AT63"/>
    <mergeCell ref="AR44:AR45"/>
    <mergeCell ref="AK44:AK45"/>
    <mergeCell ref="AN46:AN47"/>
    <mergeCell ref="AO71:AO72"/>
    <mergeCell ref="AO52:AO53"/>
    <mergeCell ref="AL44:AL45"/>
    <mergeCell ref="AM44:AM45"/>
    <mergeCell ref="AG71:AG72"/>
    <mergeCell ref="AF71:AF72"/>
    <mergeCell ref="AF74:AF75"/>
    <mergeCell ref="Z63:AI63"/>
    <mergeCell ref="AH83:AI83"/>
    <mergeCell ref="AG74:AG75"/>
    <mergeCell ref="AF76:AF77"/>
    <mergeCell ref="AG76:AG77"/>
    <mergeCell ref="AF42:AF43"/>
    <mergeCell ref="AB46:AB47"/>
    <mergeCell ref="AC46:AC47"/>
    <mergeCell ref="AC42:AC43"/>
    <mergeCell ref="AE44:AE45"/>
    <mergeCell ref="Z67:AI67"/>
    <mergeCell ref="AE76:AE77"/>
    <mergeCell ref="Z76:Z77"/>
    <mergeCell ref="AC44:AC45"/>
    <mergeCell ref="AA74:AA75"/>
    <mergeCell ref="AB74:AB75"/>
    <mergeCell ref="AA71:AA72"/>
    <mergeCell ref="AC52:AC53"/>
    <mergeCell ref="Z69:AI69"/>
    <mergeCell ref="AB52:AB53"/>
    <mergeCell ref="AF64:AF65"/>
    <mergeCell ref="AB76:AB77"/>
    <mergeCell ref="Z74:Z75"/>
    <mergeCell ref="AC64:AC65"/>
    <mergeCell ref="AB71:AB72"/>
    <mergeCell ref="AA64:AA65"/>
    <mergeCell ref="AA44:AA45"/>
    <mergeCell ref="AB44:AB45"/>
    <mergeCell ref="AD44:AD45"/>
    <mergeCell ref="AG64:AG65"/>
    <mergeCell ref="AE64:AE65"/>
    <mergeCell ref="AE42:AE43"/>
    <mergeCell ref="AG42:AG43"/>
    <mergeCell ref="Z34:AI34"/>
    <mergeCell ref="Z36:AI36"/>
    <mergeCell ref="AF46:AF47"/>
    <mergeCell ref="AD46:AD47"/>
    <mergeCell ref="AD64:AD65"/>
    <mergeCell ref="AE52:AE53"/>
    <mergeCell ref="AA52:AA53"/>
    <mergeCell ref="O36:X36"/>
    <mergeCell ref="O34:X34"/>
    <mergeCell ref="A36:M36"/>
    <mergeCell ref="A34:M34"/>
    <mergeCell ref="A42:A43"/>
    <mergeCell ref="B42:B43"/>
    <mergeCell ref="A63:M63"/>
    <mergeCell ref="B71:B72"/>
    <mergeCell ref="G44:G45"/>
    <mergeCell ref="J71:J72"/>
    <mergeCell ref="H42:H43"/>
    <mergeCell ref="F42:F43"/>
    <mergeCell ref="A64:A65"/>
    <mergeCell ref="AB42:AB43"/>
    <mergeCell ref="AA42:AA43"/>
    <mergeCell ref="C44:C45"/>
    <mergeCell ref="A44:A45"/>
    <mergeCell ref="B52:B53"/>
    <mergeCell ref="C52:C53"/>
    <mergeCell ref="A69:M69"/>
    <mergeCell ref="C64:C65"/>
    <mergeCell ref="B64:B65"/>
    <mergeCell ref="H44:H45"/>
    <mergeCell ref="I44:I45"/>
    <mergeCell ref="A56:M56"/>
    <mergeCell ref="AC22:AC23"/>
    <mergeCell ref="Z22:Z23"/>
    <mergeCell ref="AC31:AC33"/>
    <mergeCell ref="Z31:Z33"/>
    <mergeCell ref="AA31:AA33"/>
    <mergeCell ref="AB31:AB33"/>
    <mergeCell ref="Z30:AI30"/>
    <mergeCell ref="Z42:Z43"/>
    <mergeCell ref="A83:B83"/>
    <mergeCell ref="K83:M83"/>
    <mergeCell ref="W83:X83"/>
    <mergeCell ref="AC76:AC77"/>
    <mergeCell ref="A79:A82"/>
    <mergeCell ref="F76:F77"/>
    <mergeCell ref="I76:I77"/>
    <mergeCell ref="J76:J77"/>
    <mergeCell ref="H76:H77"/>
    <mergeCell ref="AA76:AA77"/>
    <mergeCell ref="AD74:AD75"/>
    <mergeCell ref="AE74:AE75"/>
    <mergeCell ref="Z56:AI56"/>
    <mergeCell ref="AC74:AC75"/>
    <mergeCell ref="AC71:AC72"/>
    <mergeCell ref="Z44:Z45"/>
    <mergeCell ref="AD42:AD43"/>
    <mergeCell ref="AF22:AF23"/>
    <mergeCell ref="AG22:AG23"/>
    <mergeCell ref="S76:S77"/>
    <mergeCell ref="Q74:Q75"/>
    <mergeCell ref="O69:X69"/>
    <mergeCell ref="O30:X30"/>
    <mergeCell ref="P31:P33"/>
    <mergeCell ref="AG17:AG18"/>
    <mergeCell ref="AY22:AY23"/>
    <mergeCell ref="AR17:AR18"/>
    <mergeCell ref="AM31:AM33"/>
    <mergeCell ref="AN31:AN33"/>
    <mergeCell ref="AN25:AN26"/>
    <mergeCell ref="AO22:AO23"/>
    <mergeCell ref="AP22:AP23"/>
    <mergeCell ref="AK24:AT24"/>
    <mergeCell ref="AM22:AM23"/>
    <mergeCell ref="AN22:AN23"/>
    <mergeCell ref="AK22:AK23"/>
    <mergeCell ref="AL22:AL23"/>
    <mergeCell ref="AE22:AE23"/>
    <mergeCell ref="Z24:AI24"/>
    <mergeCell ref="AB25:AB26"/>
    <mergeCell ref="AF25:AF26"/>
    <mergeCell ref="AG25:AG26"/>
    <mergeCell ref="AG31:AG33"/>
    <mergeCell ref="AR31:AR33"/>
    <mergeCell ref="AP31:AP33"/>
    <mergeCell ref="AK31:AK33"/>
    <mergeCell ref="AL31:AL33"/>
    <mergeCell ref="AE25:AE26"/>
    <mergeCell ref="AD31:AD33"/>
    <mergeCell ref="AE31:AE33"/>
    <mergeCell ref="AQ31:AQ33"/>
    <mergeCell ref="AK30:AT30"/>
    <mergeCell ref="AQ25:AQ26"/>
    <mergeCell ref="AR25:AR26"/>
    <mergeCell ref="AO31:AO33"/>
    <mergeCell ref="AK25:AK26"/>
    <mergeCell ref="BH22:BH23"/>
    <mergeCell ref="BI22:BI23"/>
    <mergeCell ref="BK22:BK23"/>
    <mergeCell ref="BN22:BN23"/>
    <mergeCell ref="BM22:BM23"/>
    <mergeCell ref="BJ22:BJ23"/>
    <mergeCell ref="AO25:AO26"/>
    <mergeCell ref="BB22:BB23"/>
    <mergeCell ref="BM25:BM26"/>
    <mergeCell ref="AQ22:AQ23"/>
    <mergeCell ref="AL25:AL26"/>
    <mergeCell ref="AM25:AM26"/>
    <mergeCell ref="AR22:AR23"/>
    <mergeCell ref="AP25:AP26"/>
    <mergeCell ref="AK36:AT36"/>
    <mergeCell ref="AY25:AY26"/>
    <mergeCell ref="BB25:BB26"/>
    <mergeCell ref="BC25:BC26"/>
    <mergeCell ref="AK34:AT34"/>
    <mergeCell ref="BG31:BG33"/>
    <mergeCell ref="AV30:BE30"/>
    <mergeCell ref="BC31:BC33"/>
    <mergeCell ref="BN25:BN26"/>
    <mergeCell ref="BI25:BI26"/>
    <mergeCell ref="BI31:BI33"/>
    <mergeCell ref="BK25:BK26"/>
    <mergeCell ref="BL25:BL26"/>
    <mergeCell ref="BA25:BA26"/>
    <mergeCell ref="AZ25:AZ26"/>
    <mergeCell ref="BG22:BG23"/>
    <mergeCell ref="BG25:BG26"/>
    <mergeCell ref="BJ25:BJ26"/>
    <mergeCell ref="AW17:AW18"/>
    <mergeCell ref="AX17:AX18"/>
    <mergeCell ref="BM17:BM18"/>
    <mergeCell ref="BI17:BI18"/>
    <mergeCell ref="BX17:BX18"/>
    <mergeCell ref="BR9:CA9"/>
    <mergeCell ref="BR17:BR18"/>
    <mergeCell ref="CK4:CK5"/>
    <mergeCell ref="CH22:CH23"/>
    <mergeCell ref="CC22:CC23"/>
    <mergeCell ref="CE22:CE23"/>
    <mergeCell ref="CF22:CF23"/>
    <mergeCell ref="AW25:AW26"/>
    <mergeCell ref="AX25:AX26"/>
    <mergeCell ref="BC22:BC23"/>
    <mergeCell ref="BU17:BU18"/>
    <mergeCell ref="BL17:BL18"/>
    <mergeCell ref="BY17:BY18"/>
    <mergeCell ref="BL22:BL23"/>
    <mergeCell ref="BV17:BV18"/>
    <mergeCell ref="BT17:BT18"/>
    <mergeCell ref="BS17:BS18"/>
    <mergeCell ref="BW22:BW23"/>
    <mergeCell ref="BS22:BS23"/>
    <mergeCell ref="BU22:BU23"/>
    <mergeCell ref="CD17:CD18"/>
    <mergeCell ref="BA22:BA23"/>
    <mergeCell ref="BG24:BP24"/>
    <mergeCell ref="BU25:BU26"/>
    <mergeCell ref="BV25:BV26"/>
    <mergeCell ref="BY25:BY26"/>
    <mergeCell ref="AY17:AY18"/>
    <mergeCell ref="AS4:AS5"/>
    <mergeCell ref="AX4:BB4"/>
    <mergeCell ref="AV17:AV18"/>
    <mergeCell ref="AO17:AO18"/>
    <mergeCell ref="BG17:BG18"/>
    <mergeCell ref="BH17:BH18"/>
    <mergeCell ref="AP17:AP18"/>
    <mergeCell ref="AQ17:AQ18"/>
    <mergeCell ref="BA17:BA18"/>
    <mergeCell ref="AW3:BE3"/>
    <mergeCell ref="CJ4:CJ5"/>
    <mergeCell ref="CC7:CL7"/>
    <mergeCell ref="CL4:CL5"/>
    <mergeCell ref="CI17:CI18"/>
    <mergeCell ref="CF17:CF18"/>
    <mergeCell ref="CJ17:CJ18"/>
    <mergeCell ref="CE17:CE18"/>
    <mergeCell ref="BO4:BO5"/>
    <mergeCell ref="BP4:BP5"/>
    <mergeCell ref="BC4:BC5"/>
    <mergeCell ref="CC4:CC5"/>
    <mergeCell ref="CE4:CI4"/>
    <mergeCell ref="BC17:BC18"/>
    <mergeCell ref="AV9:BE9"/>
    <mergeCell ref="CG17:CG18"/>
    <mergeCell ref="CH17:CH18"/>
    <mergeCell ref="AK7:AT7"/>
    <mergeCell ref="AV7:BE7"/>
    <mergeCell ref="AZ17:AZ18"/>
    <mergeCell ref="AL17:AL18"/>
    <mergeCell ref="AM17:AM18"/>
    <mergeCell ref="BB17:BB18"/>
    <mergeCell ref="CW4:CW5"/>
    <mergeCell ref="CO4:CO5"/>
    <mergeCell ref="CD4:CD5"/>
    <mergeCell ref="BR4:BR5"/>
    <mergeCell ref="BJ17:BJ18"/>
    <mergeCell ref="BK17:BK18"/>
    <mergeCell ref="BN17:BN18"/>
    <mergeCell ref="BN4:BN5"/>
    <mergeCell ref="BI4:BM4"/>
    <mergeCell ref="BG9:BP9"/>
    <mergeCell ref="BH2:BP2"/>
    <mergeCell ref="BS2:CA2"/>
    <mergeCell ref="CD2:CL2"/>
    <mergeCell ref="CD3:CL3"/>
    <mergeCell ref="BS3:CA3"/>
    <mergeCell ref="BG7:BP7"/>
    <mergeCell ref="BZ4:BZ5"/>
    <mergeCell ref="CA4:CA5"/>
    <mergeCell ref="CC17:CC18"/>
    <mergeCell ref="CO2:CW2"/>
    <mergeCell ref="CO3:CW3"/>
    <mergeCell ref="CV4:CV5"/>
    <mergeCell ref="CN9:CW9"/>
    <mergeCell ref="CN7:CW7"/>
    <mergeCell ref="CP4:CT4"/>
    <mergeCell ref="CU4:CU5"/>
    <mergeCell ref="BS4:BS5"/>
    <mergeCell ref="BT4:BX4"/>
    <mergeCell ref="BY4:BY5"/>
    <mergeCell ref="CN17:CN18"/>
    <mergeCell ref="CN4:CN5"/>
    <mergeCell ref="BW17:BW18"/>
    <mergeCell ref="AI4:AI5"/>
    <mergeCell ref="S17:S18"/>
    <mergeCell ref="AE17:AE18"/>
    <mergeCell ref="O9:X9"/>
    <mergeCell ref="BR7:CA7"/>
    <mergeCell ref="CC9:CL9"/>
    <mergeCell ref="A6:B6"/>
    <mergeCell ref="E22:E23"/>
    <mergeCell ref="C22:C23"/>
    <mergeCell ref="B12:B14"/>
    <mergeCell ref="A12:A14"/>
    <mergeCell ref="A7:M7"/>
    <mergeCell ref="I22:I23"/>
    <mergeCell ref="B22:B23"/>
    <mergeCell ref="D22:D23"/>
    <mergeCell ref="H17:H18"/>
    <mergeCell ref="AM4:AQ4"/>
    <mergeCell ref="AK9:AT9"/>
    <mergeCell ref="Q4:U4"/>
    <mergeCell ref="V4:V5"/>
    <mergeCell ref="W4:W5"/>
    <mergeCell ref="X4:X5"/>
    <mergeCell ref="AH4:AH5"/>
    <mergeCell ref="BE4:BE5"/>
    <mergeCell ref="Z9:AI9"/>
    <mergeCell ref="O17:O18"/>
    <mergeCell ref="O7:X7"/>
    <mergeCell ref="P4:P5"/>
    <mergeCell ref="AK17:AK18"/>
    <mergeCell ref="AB4:AF4"/>
    <mergeCell ref="AC17:AC18"/>
    <mergeCell ref="BG4:BG5"/>
    <mergeCell ref="AA2:AI2"/>
    <mergeCell ref="BH3:BP3"/>
    <mergeCell ref="AW2:BE2"/>
    <mergeCell ref="AL2:AT2"/>
    <mergeCell ref="AT4:AT5"/>
    <mergeCell ref="AL3:AT3"/>
    <mergeCell ref="AA4:AA5"/>
    <mergeCell ref="K4:K5"/>
    <mergeCell ref="M4:M5"/>
    <mergeCell ref="E4:I4"/>
    <mergeCell ref="L4:L5"/>
    <mergeCell ref="I17:I18"/>
    <mergeCell ref="J17:J18"/>
    <mergeCell ref="O4:O5"/>
    <mergeCell ref="A9:M9"/>
    <mergeCell ref="C17:C18"/>
    <mergeCell ref="P2:X2"/>
    <mergeCell ref="AA3:AI3"/>
    <mergeCell ref="AB17:AB18"/>
    <mergeCell ref="AF17:AF18"/>
    <mergeCell ref="AD17:AD18"/>
    <mergeCell ref="AG4:AG5"/>
    <mergeCell ref="AK4:AK5"/>
    <mergeCell ref="AR4:AR5"/>
    <mergeCell ref="AL4:AL5"/>
    <mergeCell ref="Z17:Z18"/>
    <mergeCell ref="AA17:AA18"/>
    <mergeCell ref="AN17:AN18"/>
    <mergeCell ref="AV4:AV5"/>
    <mergeCell ref="AW4:AW5"/>
    <mergeCell ref="BH4:BH5"/>
    <mergeCell ref="BD4:BD5"/>
    <mergeCell ref="A3:M3"/>
    <mergeCell ref="Z4:Z5"/>
    <mergeCell ref="J4:J5"/>
    <mergeCell ref="D17:D18"/>
    <mergeCell ref="E17:E18"/>
    <mergeCell ref="F17:F18"/>
    <mergeCell ref="A31:A33"/>
    <mergeCell ref="I25:I26"/>
    <mergeCell ref="A25:A26"/>
    <mergeCell ref="G25:G26"/>
    <mergeCell ref="I31:I33"/>
    <mergeCell ref="H25:H26"/>
    <mergeCell ref="B25:B26"/>
    <mergeCell ref="E25:E26"/>
    <mergeCell ref="D25:D26"/>
    <mergeCell ref="P17:P18"/>
    <mergeCell ref="Q17:Q18"/>
    <mergeCell ref="R17:R18"/>
    <mergeCell ref="P3:X3"/>
    <mergeCell ref="H22:H23"/>
    <mergeCell ref="F22:F23"/>
    <mergeCell ref="G22:G23"/>
    <mergeCell ref="K6:M6"/>
    <mergeCell ref="Z7:AI7"/>
    <mergeCell ref="AA25:AA26"/>
    <mergeCell ref="AD25:AD26"/>
    <mergeCell ref="AF31:AF33"/>
    <mergeCell ref="AA22:AA23"/>
    <mergeCell ref="AB22:AB23"/>
    <mergeCell ref="AC25:AC26"/>
    <mergeCell ref="AD22:AD23"/>
    <mergeCell ref="Z25:Z26"/>
    <mergeCell ref="U31:U33"/>
    <mergeCell ref="Q22:Q23"/>
    <mergeCell ref="R22:R23"/>
    <mergeCell ref="A24:M24"/>
    <mergeCell ref="A22:A23"/>
    <mergeCell ref="F25:F26"/>
    <mergeCell ref="V17:V18"/>
    <mergeCell ref="O22:O23"/>
    <mergeCell ref="S22:S23"/>
    <mergeCell ref="T17:T18"/>
    <mergeCell ref="U17:U18"/>
    <mergeCell ref="P22:P23"/>
    <mergeCell ref="O24:X24"/>
    <mergeCell ref="V22:V23"/>
    <mergeCell ref="Q25:Q26"/>
    <mergeCell ref="G31:G33"/>
    <mergeCell ref="D31:D33"/>
    <mergeCell ref="T25:T26"/>
    <mergeCell ref="U25:U26"/>
    <mergeCell ref="U22:U23"/>
    <mergeCell ref="T22:T23"/>
    <mergeCell ref="C42:C43"/>
    <mergeCell ref="E42:E43"/>
    <mergeCell ref="H31:H33"/>
    <mergeCell ref="C31:C33"/>
    <mergeCell ref="D42:D43"/>
    <mergeCell ref="C46:C47"/>
    <mergeCell ref="J31:J33"/>
    <mergeCell ref="I42:I43"/>
    <mergeCell ref="F44:F45"/>
    <mergeCell ref="D44:D45"/>
    <mergeCell ref="F46:F47"/>
    <mergeCell ref="E31:E33"/>
    <mergeCell ref="F31:F33"/>
    <mergeCell ref="J22:J23"/>
    <mergeCell ref="O31:O33"/>
    <mergeCell ref="T31:T33"/>
    <mergeCell ref="R31:R33"/>
    <mergeCell ref="T44:T45"/>
    <mergeCell ref="B79:B82"/>
    <mergeCell ref="C76:C77"/>
    <mergeCell ref="B76:B77"/>
    <mergeCell ref="C71:C72"/>
    <mergeCell ref="A52:A53"/>
    <mergeCell ref="A71:A72"/>
    <mergeCell ref="D74:D75"/>
    <mergeCell ref="D46:D47"/>
    <mergeCell ref="D76:D77"/>
    <mergeCell ref="G76:G77"/>
    <mergeCell ref="A67:M67"/>
    <mergeCell ref="F71:F72"/>
    <mergeCell ref="E76:E77"/>
    <mergeCell ref="H64:H65"/>
    <mergeCell ref="A1:M1"/>
    <mergeCell ref="A17:A18"/>
    <mergeCell ref="A4:A5"/>
    <mergeCell ref="B4:B5"/>
    <mergeCell ref="C4:C5"/>
    <mergeCell ref="D4:D5"/>
    <mergeCell ref="A2:M2"/>
    <mergeCell ref="J25:J26"/>
    <mergeCell ref="B44:B45"/>
    <mergeCell ref="G42:G43"/>
    <mergeCell ref="G17:G18"/>
    <mergeCell ref="E46:E47"/>
    <mergeCell ref="E44:E45"/>
    <mergeCell ref="A30:M30"/>
    <mergeCell ref="B31:B33"/>
    <mergeCell ref="C25:C26"/>
    <mergeCell ref="B17:B18"/>
    <mergeCell ref="J42:J43"/>
    <mergeCell ref="V44:V45"/>
    <mergeCell ref="O64:O65"/>
    <mergeCell ref="O44:O45"/>
    <mergeCell ref="O46:O47"/>
    <mergeCell ref="T52:T53"/>
    <mergeCell ref="U46:U47"/>
    <mergeCell ref="V52:V53"/>
    <mergeCell ref="E64:E65"/>
    <mergeCell ref="F64:F65"/>
    <mergeCell ref="P64:P65"/>
    <mergeCell ref="S71:S72"/>
    <mergeCell ref="R64:R65"/>
    <mergeCell ref="P71:P72"/>
    <mergeCell ref="O74:O75"/>
    <mergeCell ref="A58:M58"/>
    <mergeCell ref="C74:C75"/>
    <mergeCell ref="E71:E72"/>
    <mergeCell ref="Q71:Q72"/>
    <mergeCell ref="H71:H72"/>
    <mergeCell ref="U71:U72"/>
    <mergeCell ref="T71:T72"/>
    <mergeCell ref="V71:V72"/>
    <mergeCell ref="S64:S65"/>
    <mergeCell ref="V64:V65"/>
    <mergeCell ref="Q52:Q53"/>
    <mergeCell ref="V46:V47"/>
    <mergeCell ref="S52:S53"/>
    <mergeCell ref="Q46:Q47"/>
    <mergeCell ref="I46:I47"/>
    <mergeCell ref="G52:G53"/>
    <mergeCell ref="A48:M48"/>
    <mergeCell ref="D52:D53"/>
    <mergeCell ref="U42:U43"/>
    <mergeCell ref="V42:V43"/>
    <mergeCell ref="V31:V33"/>
    <mergeCell ref="I71:I72"/>
    <mergeCell ref="I64:I65"/>
    <mergeCell ref="J64:J65"/>
    <mergeCell ref="S42:S43"/>
    <mergeCell ref="O42:O43"/>
    <mergeCell ref="P42:P43"/>
    <mergeCell ref="R52:R53"/>
    <mergeCell ref="P52:P53"/>
    <mergeCell ref="R46:R47"/>
    <mergeCell ref="S46:S47"/>
    <mergeCell ref="V25:V26"/>
    <mergeCell ref="R25:R26"/>
    <mergeCell ref="S25:S26"/>
    <mergeCell ref="G74:G75"/>
    <mergeCell ref="S31:S33"/>
    <mergeCell ref="Q31:Q33"/>
    <mergeCell ref="P25:P26"/>
    <mergeCell ref="Q42:Q43"/>
    <mergeCell ref="R42:R43"/>
    <mergeCell ref="T46:T47"/>
    <mergeCell ref="H74:H75"/>
    <mergeCell ref="O25:O26"/>
    <mergeCell ref="G71:G72"/>
    <mergeCell ref="O52:O53"/>
    <mergeCell ref="H52:H53"/>
    <mergeCell ref="I52:I53"/>
    <mergeCell ref="I74:I75"/>
    <mergeCell ref="G46:G47"/>
    <mergeCell ref="H46:H47"/>
    <mergeCell ref="O58:X58"/>
    <mergeCell ref="R76:R77"/>
    <mergeCell ref="P76:P77"/>
    <mergeCell ref="P74:P75"/>
    <mergeCell ref="V76:V77"/>
    <mergeCell ref="T64:T65"/>
    <mergeCell ref="U64:U65"/>
    <mergeCell ref="O67:X67"/>
    <mergeCell ref="R71:R72"/>
    <mergeCell ref="G64:G65"/>
    <mergeCell ref="E52:E53"/>
    <mergeCell ref="J46:J47"/>
    <mergeCell ref="J74:J75"/>
    <mergeCell ref="A76:A77"/>
    <mergeCell ref="A74:A75"/>
    <mergeCell ref="B74:B75"/>
    <mergeCell ref="D71:D72"/>
    <mergeCell ref="E74:E75"/>
    <mergeCell ref="F74:F75"/>
    <mergeCell ref="O71:O72"/>
    <mergeCell ref="O48:X48"/>
    <mergeCell ref="P46:P47"/>
    <mergeCell ref="J52:J53"/>
    <mergeCell ref="A46:A47"/>
    <mergeCell ref="B46:B47"/>
    <mergeCell ref="D64:D65"/>
    <mergeCell ref="F52:F53"/>
    <mergeCell ref="U44:U45"/>
    <mergeCell ref="U74:U75"/>
    <mergeCell ref="T76:T77"/>
    <mergeCell ref="V74:V75"/>
    <mergeCell ref="U76:U77"/>
    <mergeCell ref="O56:X56"/>
    <mergeCell ref="O63:X63"/>
    <mergeCell ref="Q76:Q77"/>
    <mergeCell ref="O76:O77"/>
    <mergeCell ref="EC74:EC75"/>
    <mergeCell ref="ED74:EH74"/>
    <mergeCell ref="ED28:EH28"/>
    <mergeCell ref="EI28:EI29"/>
    <mergeCell ref="Q44:Q45"/>
    <mergeCell ref="J44:J45"/>
    <mergeCell ref="P44:P45"/>
    <mergeCell ref="T42:T43"/>
    <mergeCell ref="R44:R45"/>
    <mergeCell ref="S44:S45"/>
    <mergeCell ref="R74:R75"/>
    <mergeCell ref="S74:S75"/>
    <mergeCell ref="EI74:EI75"/>
    <mergeCell ref="EC49:EC50"/>
    <mergeCell ref="ED49:EH49"/>
    <mergeCell ref="EI49:EI50"/>
    <mergeCell ref="EC59:EC60"/>
    <mergeCell ref="ED59:EH59"/>
    <mergeCell ref="EI59:EI60"/>
    <mergeCell ref="U52:U53"/>
    <mergeCell ref="EC28:EC29"/>
    <mergeCell ref="T74:T75"/>
    <mergeCell ref="Q64:Q65"/>
  </mergeCells>
  <phoneticPr fontId="6" type="noConversion"/>
  <pageMargins left="0.42" right="0.34" top="0.28000000000000003" bottom="0.32" header="0.18" footer="0.22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20"/>
  <sheetViews>
    <sheetView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0" sqref="T10"/>
    </sheetView>
  </sheetViews>
  <sheetFormatPr defaultRowHeight="15" x14ac:dyDescent="0.25"/>
  <cols>
    <col min="1" max="1" width="14.42578125" customWidth="1"/>
    <col min="2" max="2" width="11.7109375" style="6" customWidth="1"/>
    <col min="3" max="3" width="13.42578125" customWidth="1"/>
    <col min="4" max="4" width="13.42578125" style="64" customWidth="1"/>
    <col min="5" max="5" width="12.5703125" style="11" customWidth="1"/>
    <col min="6" max="10" width="10.42578125" style="11" customWidth="1"/>
    <col min="11" max="11" width="12.42578125" customWidth="1"/>
    <col min="12" max="12" width="8.85546875" style="3" customWidth="1"/>
    <col min="13" max="13" width="9" style="3" customWidth="1"/>
    <col min="14" max="14" width="13" style="3" customWidth="1"/>
    <col min="15" max="15" width="11.5703125" customWidth="1"/>
    <col min="16" max="16" width="13.42578125" style="11" customWidth="1"/>
    <col min="17" max="17" width="12.28515625" style="11" customWidth="1"/>
    <col min="18" max="18" width="12.140625" style="11" customWidth="1"/>
    <col min="19" max="20" width="12" style="11" customWidth="1"/>
    <col min="21" max="21" width="11.140625" style="11" customWidth="1"/>
    <col min="22" max="22" width="12.85546875" style="11" customWidth="1"/>
    <col min="23" max="23" width="11.140625" customWidth="1"/>
    <col min="24" max="24" width="10.42578125" style="3" customWidth="1"/>
    <col min="25" max="25" width="13" style="3" hidden="1" customWidth="1"/>
    <col min="26" max="26" width="13.42578125" hidden="1" customWidth="1"/>
    <col min="27" max="33" width="13.42578125" style="11" hidden="1" customWidth="1"/>
    <col min="34" max="34" width="23.140625" hidden="1" customWidth="1"/>
    <col min="35" max="36" width="13" style="3" hidden="1" customWidth="1"/>
    <col min="37" max="37" width="13.42578125" hidden="1" customWidth="1"/>
    <col min="38" max="44" width="13.42578125" style="11" hidden="1" customWidth="1"/>
    <col min="45" max="45" width="23.140625" hidden="1" customWidth="1"/>
    <col min="46" max="47" width="13" style="3" hidden="1" customWidth="1"/>
    <col min="48" max="48" width="15.5703125" hidden="1" customWidth="1"/>
    <col min="49" max="55" width="13.42578125" style="11" hidden="1" customWidth="1"/>
    <col min="56" max="56" width="23.140625" hidden="1" customWidth="1"/>
    <col min="57" max="58" width="13" style="3" hidden="1" customWidth="1"/>
    <col min="59" max="59" width="13.42578125" hidden="1" customWidth="1"/>
    <col min="60" max="66" width="13.42578125" style="11" hidden="1" customWidth="1"/>
    <col min="67" max="67" width="23.140625" hidden="1" customWidth="1"/>
    <col min="68" max="69" width="13" style="3" hidden="1" customWidth="1"/>
    <col min="70" max="70" width="13.42578125" hidden="1" customWidth="1"/>
    <col min="71" max="77" width="13.42578125" style="11" hidden="1" customWidth="1"/>
    <col min="78" max="78" width="23.140625" hidden="1" customWidth="1"/>
    <col min="79" max="80" width="13" style="3" hidden="1" customWidth="1"/>
    <col min="81" max="81" width="13.42578125" hidden="1" customWidth="1"/>
    <col min="82" max="88" width="13.42578125" style="11" hidden="1" customWidth="1"/>
    <col min="89" max="89" width="23.140625" hidden="1" customWidth="1"/>
    <col min="90" max="91" width="13" style="3" hidden="1" customWidth="1"/>
    <col min="92" max="92" width="13.42578125" hidden="1" customWidth="1"/>
    <col min="93" max="99" width="13.42578125" style="11" hidden="1" customWidth="1"/>
    <col min="100" max="100" width="23.140625" hidden="1" customWidth="1"/>
    <col min="101" max="102" width="13" style="3" hidden="1" customWidth="1"/>
    <col min="103" max="103" width="13.42578125" hidden="1" customWidth="1"/>
    <col min="104" max="110" width="13.42578125" style="11" hidden="1" customWidth="1"/>
    <col min="111" max="111" width="23.140625" hidden="1" customWidth="1"/>
    <col min="112" max="113" width="13" style="3" hidden="1" customWidth="1"/>
    <col min="114" max="122" width="0" style="33" hidden="1" customWidth="1"/>
    <col min="123" max="123" width="11.85546875" style="33" hidden="1" customWidth="1"/>
    <col min="124" max="124" width="0" style="33" hidden="1" customWidth="1"/>
    <col min="125" max="125" width="11" style="33" hidden="1" customWidth="1"/>
    <col min="126" max="126" width="12" style="33" hidden="1" customWidth="1"/>
    <col min="127" max="129" width="0" style="33" hidden="1" customWidth="1"/>
    <col min="130" max="130" width="11.28515625" style="33" hidden="1" customWidth="1"/>
    <col min="131" max="132" width="0" style="33" hidden="1" customWidth="1"/>
    <col min="133" max="133" width="10.85546875" style="33" hidden="1" customWidth="1"/>
    <col min="134" max="134" width="12.140625" style="33" hidden="1" customWidth="1"/>
    <col min="135" max="137" width="0" style="33" hidden="1" customWidth="1"/>
    <col min="138" max="138" width="11.28515625" style="33" hidden="1" customWidth="1"/>
    <col min="139" max="139" width="0" style="33" hidden="1" customWidth="1"/>
  </cols>
  <sheetData>
    <row r="1" spans="1:140" s="10" customFormat="1" ht="45.75" customHeight="1" thickBot="1" x14ac:dyDescent="0.3">
      <c r="A1" s="1318" t="s">
        <v>562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20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</row>
    <row r="2" spans="1:140" s="10" customFormat="1" ht="23.25" customHeight="1" thickBot="1" x14ac:dyDescent="0.3">
      <c r="A2" s="1204" t="s">
        <v>122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6"/>
      <c r="N2" s="87"/>
      <c r="O2" s="53"/>
      <c r="P2" s="1309" t="s">
        <v>1049</v>
      </c>
      <c r="Q2" s="1309"/>
      <c r="R2" s="1309"/>
      <c r="S2" s="1309"/>
      <c r="T2" s="1309"/>
      <c r="U2" s="1309"/>
      <c r="V2" s="1309"/>
      <c r="W2" s="1309"/>
      <c r="X2" s="1310"/>
      <c r="Y2" s="87"/>
      <c r="Z2" s="53"/>
      <c r="AA2" s="1309" t="s">
        <v>64</v>
      </c>
      <c r="AB2" s="1309"/>
      <c r="AC2" s="1309"/>
      <c r="AD2" s="1309"/>
      <c r="AE2" s="1309"/>
      <c r="AF2" s="1309"/>
      <c r="AG2" s="1309"/>
      <c r="AH2" s="1309"/>
      <c r="AI2" s="1310"/>
      <c r="AJ2" s="87"/>
      <c r="AK2" s="53"/>
      <c r="AL2" s="1309" t="s">
        <v>65</v>
      </c>
      <c r="AM2" s="1309"/>
      <c r="AN2" s="1309"/>
      <c r="AO2" s="1309"/>
      <c r="AP2" s="1309"/>
      <c r="AQ2" s="1309"/>
      <c r="AR2" s="1309"/>
      <c r="AS2" s="1309"/>
      <c r="AT2" s="1310"/>
      <c r="AU2" s="87"/>
      <c r="AV2" s="53"/>
      <c r="AW2" s="1309" t="s">
        <v>66</v>
      </c>
      <c r="AX2" s="1309"/>
      <c r="AY2" s="1309"/>
      <c r="AZ2" s="1309"/>
      <c r="BA2" s="1309"/>
      <c r="BB2" s="1309"/>
      <c r="BC2" s="1309"/>
      <c r="BD2" s="1309"/>
      <c r="BE2" s="1310"/>
      <c r="BF2" s="87"/>
      <c r="BG2" s="53"/>
      <c r="BH2" s="1309" t="s">
        <v>67</v>
      </c>
      <c r="BI2" s="1309"/>
      <c r="BJ2" s="1309"/>
      <c r="BK2" s="1309"/>
      <c r="BL2" s="1309"/>
      <c r="BM2" s="1309"/>
      <c r="BN2" s="1309"/>
      <c r="BO2" s="1309"/>
      <c r="BP2" s="1310"/>
      <c r="BQ2" s="87"/>
      <c r="BR2" s="53"/>
      <c r="BS2" s="1309" t="s">
        <v>68</v>
      </c>
      <c r="BT2" s="1309"/>
      <c r="BU2" s="1309"/>
      <c r="BV2" s="1309"/>
      <c r="BW2" s="1309"/>
      <c r="BX2" s="1309"/>
      <c r="BY2" s="1309"/>
      <c r="BZ2" s="1309"/>
      <c r="CA2" s="1310"/>
      <c r="CB2" s="87"/>
      <c r="CC2" s="53"/>
      <c r="CD2" s="1309" t="s">
        <v>69</v>
      </c>
      <c r="CE2" s="1309"/>
      <c r="CF2" s="1309"/>
      <c r="CG2" s="1309"/>
      <c r="CH2" s="1309"/>
      <c r="CI2" s="1309"/>
      <c r="CJ2" s="1309"/>
      <c r="CK2" s="1309"/>
      <c r="CL2" s="1310"/>
      <c r="CM2" s="87"/>
      <c r="CN2" s="53"/>
      <c r="CO2" s="1309" t="s">
        <v>70</v>
      </c>
      <c r="CP2" s="1309"/>
      <c r="CQ2" s="1309"/>
      <c r="CR2" s="1309"/>
      <c r="CS2" s="1309"/>
      <c r="CT2" s="1309"/>
      <c r="CU2" s="1309"/>
      <c r="CV2" s="1309"/>
      <c r="CW2" s="1310"/>
      <c r="CX2" s="87"/>
      <c r="CY2" s="53"/>
      <c r="CZ2" s="1309" t="s">
        <v>71</v>
      </c>
      <c r="DA2" s="1309"/>
      <c r="DB2" s="1309"/>
      <c r="DC2" s="1309"/>
      <c r="DD2" s="1309"/>
      <c r="DE2" s="1309"/>
      <c r="DF2" s="1309"/>
      <c r="DG2" s="1309"/>
      <c r="DH2" s="1310"/>
      <c r="DI2" s="87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1311" t="s">
        <v>190</v>
      </c>
      <c r="DV2" s="1313" t="s">
        <v>191</v>
      </c>
      <c r="DW2" s="1314"/>
      <c r="DX2" s="1314"/>
      <c r="DY2" s="1314"/>
      <c r="DZ2" s="1315"/>
      <c r="EA2" s="1311" t="s">
        <v>192</v>
      </c>
      <c r="EB2" s="33"/>
      <c r="EC2" s="1311" t="s">
        <v>190</v>
      </c>
      <c r="ED2" s="1313" t="s">
        <v>191</v>
      </c>
      <c r="EE2" s="1314"/>
      <c r="EF2" s="1314"/>
      <c r="EG2" s="1314"/>
      <c r="EH2" s="1315"/>
      <c r="EI2" s="1311" t="s">
        <v>192</v>
      </c>
      <c r="EJ2"/>
    </row>
    <row r="3" spans="1:140" s="10" customFormat="1" ht="23.25" customHeight="1" thickBot="1" x14ac:dyDescent="0.3">
      <c r="A3" s="1357" t="s">
        <v>778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9"/>
      <c r="N3" s="87"/>
      <c r="O3" s="52"/>
      <c r="P3" s="1200" t="s">
        <v>577</v>
      </c>
      <c r="Q3" s="1201"/>
      <c r="R3" s="1201"/>
      <c r="S3" s="1201"/>
      <c r="T3" s="1201"/>
      <c r="U3" s="1201"/>
      <c r="V3" s="1201"/>
      <c r="W3" s="1201"/>
      <c r="X3" s="1202"/>
      <c r="Y3" s="87"/>
      <c r="Z3" s="52"/>
      <c r="AA3" s="1200" t="s">
        <v>0</v>
      </c>
      <c r="AB3" s="1201"/>
      <c r="AC3" s="1201"/>
      <c r="AD3" s="1201"/>
      <c r="AE3" s="1201"/>
      <c r="AF3" s="1201"/>
      <c r="AG3" s="1201"/>
      <c r="AH3" s="1201"/>
      <c r="AI3" s="1202"/>
      <c r="AJ3" s="87"/>
      <c r="AK3" s="52"/>
      <c r="AL3" s="1200" t="s">
        <v>1</v>
      </c>
      <c r="AM3" s="1201"/>
      <c r="AN3" s="1201"/>
      <c r="AO3" s="1201"/>
      <c r="AP3" s="1201"/>
      <c r="AQ3" s="1201"/>
      <c r="AR3" s="1201"/>
      <c r="AS3" s="1201"/>
      <c r="AT3" s="1202"/>
      <c r="AU3" s="87"/>
      <c r="AV3" s="52"/>
      <c r="AW3" s="1200" t="s">
        <v>737</v>
      </c>
      <c r="AX3" s="1201"/>
      <c r="AY3" s="1201"/>
      <c r="AZ3" s="1201"/>
      <c r="BA3" s="1201"/>
      <c r="BB3" s="1201"/>
      <c r="BC3" s="1201"/>
      <c r="BD3" s="1201"/>
      <c r="BE3" s="1202"/>
      <c r="BF3" s="87"/>
      <c r="BG3" s="52"/>
      <c r="BH3" s="1200" t="s">
        <v>738</v>
      </c>
      <c r="BI3" s="1201"/>
      <c r="BJ3" s="1201"/>
      <c r="BK3" s="1201"/>
      <c r="BL3" s="1201"/>
      <c r="BM3" s="1201"/>
      <c r="BN3" s="1201"/>
      <c r="BO3" s="1201"/>
      <c r="BP3" s="1202"/>
      <c r="BQ3" s="87"/>
      <c r="BR3" s="52"/>
      <c r="BS3" s="1200" t="s">
        <v>739</v>
      </c>
      <c r="BT3" s="1201"/>
      <c r="BU3" s="1201"/>
      <c r="BV3" s="1201"/>
      <c r="BW3" s="1201"/>
      <c r="BX3" s="1201"/>
      <c r="BY3" s="1201"/>
      <c r="BZ3" s="1201"/>
      <c r="CA3" s="1202"/>
      <c r="CB3" s="87"/>
      <c r="CC3" s="52"/>
      <c r="CD3" s="1200" t="s">
        <v>740</v>
      </c>
      <c r="CE3" s="1201"/>
      <c r="CF3" s="1201"/>
      <c r="CG3" s="1201"/>
      <c r="CH3" s="1201"/>
      <c r="CI3" s="1201"/>
      <c r="CJ3" s="1201"/>
      <c r="CK3" s="1201"/>
      <c r="CL3" s="1202"/>
      <c r="CM3" s="87"/>
      <c r="CN3" s="52"/>
      <c r="CO3" s="1200" t="s">
        <v>741</v>
      </c>
      <c r="CP3" s="1201"/>
      <c r="CQ3" s="1201"/>
      <c r="CR3" s="1201"/>
      <c r="CS3" s="1201"/>
      <c r="CT3" s="1201"/>
      <c r="CU3" s="1201"/>
      <c r="CV3" s="1201"/>
      <c r="CW3" s="1202"/>
      <c r="CX3" s="87"/>
      <c r="CY3" s="52"/>
      <c r="CZ3" s="1200" t="s">
        <v>742</v>
      </c>
      <c r="DA3" s="1201"/>
      <c r="DB3" s="1201"/>
      <c r="DC3" s="1201"/>
      <c r="DD3" s="1201"/>
      <c r="DE3" s="1201"/>
      <c r="DF3" s="1201"/>
      <c r="DG3" s="1201"/>
      <c r="DH3" s="1202"/>
      <c r="DI3" s="87"/>
      <c r="DJ3" s="41">
        <v>2015</v>
      </c>
      <c r="DK3" s="41">
        <v>2016</v>
      </c>
      <c r="DL3" s="41">
        <v>2017</v>
      </c>
      <c r="DM3" s="41">
        <v>2018</v>
      </c>
      <c r="DN3" s="41">
        <v>2019</v>
      </c>
      <c r="DO3" s="41">
        <v>2020</v>
      </c>
      <c r="DP3" s="41">
        <v>2021</v>
      </c>
      <c r="DQ3" s="41">
        <v>2022</v>
      </c>
      <c r="DR3" s="41">
        <v>2023</v>
      </c>
      <c r="DS3" s="42" t="s">
        <v>998</v>
      </c>
      <c r="DT3" s="33"/>
      <c r="DU3" s="1316"/>
      <c r="DV3" s="30" t="s">
        <v>193</v>
      </c>
      <c r="DW3" s="30" t="s">
        <v>194</v>
      </c>
      <c r="DX3" s="30" t="s">
        <v>195</v>
      </c>
      <c r="DY3" s="30" t="s">
        <v>196</v>
      </c>
      <c r="DZ3" s="30" t="s">
        <v>82</v>
      </c>
      <c r="EA3" s="1316"/>
      <c r="EB3" s="33"/>
      <c r="EC3" s="1312"/>
      <c r="ED3" s="37" t="s">
        <v>193</v>
      </c>
      <c r="EE3" s="37" t="s">
        <v>194</v>
      </c>
      <c r="EF3" s="37" t="s">
        <v>195</v>
      </c>
      <c r="EG3" s="37" t="s">
        <v>196</v>
      </c>
      <c r="EH3" s="37" t="s">
        <v>82</v>
      </c>
      <c r="EI3" s="1312"/>
      <c r="EJ3"/>
    </row>
    <row r="4" spans="1:140" s="10" customFormat="1" ht="23.25" customHeight="1" x14ac:dyDescent="0.25">
      <c r="A4" s="1189" t="s">
        <v>152</v>
      </c>
      <c r="B4" s="1228" t="s">
        <v>686</v>
      </c>
      <c r="C4" s="1354" t="s">
        <v>575</v>
      </c>
      <c r="D4" s="1220" t="s">
        <v>576</v>
      </c>
      <c r="E4" s="1211" t="s">
        <v>4</v>
      </c>
      <c r="F4" s="1361"/>
      <c r="G4" s="1361"/>
      <c r="H4" s="1361"/>
      <c r="I4" s="1361"/>
      <c r="J4" s="1302" t="s">
        <v>674</v>
      </c>
      <c r="K4" s="1189" t="s">
        <v>153</v>
      </c>
      <c r="L4" s="1232" t="s">
        <v>914</v>
      </c>
      <c r="M4" s="1187" t="s">
        <v>915</v>
      </c>
      <c r="N4" s="87"/>
      <c r="O4" s="1236" t="s">
        <v>125</v>
      </c>
      <c r="P4" s="1220" t="s">
        <v>444</v>
      </c>
      <c r="Q4" s="1211" t="s">
        <v>4</v>
      </c>
      <c r="R4" s="1361"/>
      <c r="S4" s="1361"/>
      <c r="T4" s="1361"/>
      <c r="U4" s="1361"/>
      <c r="V4" s="1302" t="s">
        <v>674</v>
      </c>
      <c r="W4" s="1189" t="s">
        <v>153</v>
      </c>
      <c r="X4" s="1187" t="s">
        <v>915</v>
      </c>
      <c r="Y4" s="87"/>
      <c r="Z4" s="1236" t="s">
        <v>455</v>
      </c>
      <c r="AA4" s="1220" t="s">
        <v>445</v>
      </c>
      <c r="AB4" s="1211" t="s">
        <v>4</v>
      </c>
      <c r="AC4" s="1361"/>
      <c r="AD4" s="1361"/>
      <c r="AE4" s="1361"/>
      <c r="AF4" s="1361"/>
      <c r="AG4" s="1302" t="s">
        <v>674</v>
      </c>
      <c r="AH4" s="1189" t="s">
        <v>153</v>
      </c>
      <c r="AI4" s="1187" t="s">
        <v>915</v>
      </c>
      <c r="AJ4" s="87"/>
      <c r="AK4" s="1236" t="s">
        <v>456</v>
      </c>
      <c r="AL4" s="1220" t="s">
        <v>454</v>
      </c>
      <c r="AM4" s="1211" t="s">
        <v>4</v>
      </c>
      <c r="AN4" s="1361"/>
      <c r="AO4" s="1361"/>
      <c r="AP4" s="1361"/>
      <c r="AQ4" s="1361"/>
      <c r="AR4" s="1302" t="s">
        <v>674</v>
      </c>
      <c r="AS4" s="1189" t="s">
        <v>153</v>
      </c>
      <c r="AT4" s="1187" t="s">
        <v>915</v>
      </c>
      <c r="AU4" s="87"/>
      <c r="AV4" s="1236" t="s">
        <v>457</v>
      </c>
      <c r="AW4" s="1220" t="s">
        <v>447</v>
      </c>
      <c r="AX4" s="1211" t="s">
        <v>4</v>
      </c>
      <c r="AY4" s="1361"/>
      <c r="AZ4" s="1361"/>
      <c r="BA4" s="1361"/>
      <c r="BB4" s="1361"/>
      <c r="BC4" s="1302" t="s">
        <v>674</v>
      </c>
      <c r="BD4" s="1189" t="s">
        <v>153</v>
      </c>
      <c r="BE4" s="1187" t="s">
        <v>915</v>
      </c>
      <c r="BF4" s="87"/>
      <c r="BG4" s="1236" t="s">
        <v>459</v>
      </c>
      <c r="BH4" s="1220" t="s">
        <v>448</v>
      </c>
      <c r="BI4" s="1211" t="s">
        <v>4</v>
      </c>
      <c r="BJ4" s="1361"/>
      <c r="BK4" s="1361"/>
      <c r="BL4" s="1361"/>
      <c r="BM4" s="1361"/>
      <c r="BN4" s="1302" t="s">
        <v>674</v>
      </c>
      <c r="BO4" s="1189" t="s">
        <v>153</v>
      </c>
      <c r="BP4" s="1187" t="s">
        <v>915</v>
      </c>
      <c r="BQ4" s="87"/>
      <c r="BR4" s="1236" t="s">
        <v>461</v>
      </c>
      <c r="BS4" s="1220" t="s">
        <v>449</v>
      </c>
      <c r="BT4" s="1211" t="s">
        <v>4</v>
      </c>
      <c r="BU4" s="1361"/>
      <c r="BV4" s="1361"/>
      <c r="BW4" s="1361"/>
      <c r="BX4" s="1361"/>
      <c r="BY4" s="1302" t="s">
        <v>674</v>
      </c>
      <c r="BZ4" s="1189" t="s">
        <v>153</v>
      </c>
      <c r="CA4" s="1187" t="s">
        <v>915</v>
      </c>
      <c r="CB4" s="87"/>
      <c r="CC4" s="1236" t="s">
        <v>463</v>
      </c>
      <c r="CD4" s="1220" t="s">
        <v>450</v>
      </c>
      <c r="CE4" s="1211" t="s">
        <v>4</v>
      </c>
      <c r="CF4" s="1361"/>
      <c r="CG4" s="1361"/>
      <c r="CH4" s="1361"/>
      <c r="CI4" s="1361"/>
      <c r="CJ4" s="1302" t="s">
        <v>674</v>
      </c>
      <c r="CK4" s="1189" t="s">
        <v>153</v>
      </c>
      <c r="CL4" s="1187" t="s">
        <v>915</v>
      </c>
      <c r="CM4" s="87"/>
      <c r="CN4" s="1236" t="s">
        <v>465</v>
      </c>
      <c r="CO4" s="1220" t="s">
        <v>451</v>
      </c>
      <c r="CP4" s="1211" t="s">
        <v>4</v>
      </c>
      <c r="CQ4" s="1361"/>
      <c r="CR4" s="1361"/>
      <c r="CS4" s="1361"/>
      <c r="CT4" s="1361"/>
      <c r="CU4" s="1302" t="s">
        <v>674</v>
      </c>
      <c r="CV4" s="1189" t="s">
        <v>153</v>
      </c>
      <c r="CW4" s="1187" t="s">
        <v>915</v>
      </c>
      <c r="CX4" s="87"/>
      <c r="CY4" s="1236" t="s">
        <v>467</v>
      </c>
      <c r="CZ4" s="1220" t="s">
        <v>452</v>
      </c>
      <c r="DA4" s="1211" t="s">
        <v>4</v>
      </c>
      <c r="DB4" s="1361"/>
      <c r="DC4" s="1361"/>
      <c r="DD4" s="1361"/>
      <c r="DE4" s="1361"/>
      <c r="DF4" s="1302" t="s">
        <v>674</v>
      </c>
      <c r="DG4" s="1189" t="s">
        <v>153</v>
      </c>
      <c r="DH4" s="1187" t="s">
        <v>915</v>
      </c>
      <c r="DI4" s="87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8" t="s">
        <v>987</v>
      </c>
      <c r="EC4" s="39">
        <f>SUM(DU6:DU40)</f>
        <v>5599400</v>
      </c>
      <c r="ED4" s="39">
        <f t="shared" ref="ED4:EI4" si="0">SUM(DV6:DV40)</f>
        <v>4606490</v>
      </c>
      <c r="EE4" s="39">
        <f t="shared" si="0"/>
        <v>559440</v>
      </c>
      <c r="EF4" s="39">
        <f t="shared" si="0"/>
        <v>0</v>
      </c>
      <c r="EG4" s="39">
        <f t="shared" si="0"/>
        <v>429720</v>
      </c>
      <c r="EH4" s="39">
        <f t="shared" si="0"/>
        <v>5595650</v>
      </c>
      <c r="EI4" s="39">
        <f t="shared" si="0"/>
        <v>3750</v>
      </c>
      <c r="EJ4"/>
    </row>
    <row r="5" spans="1:140" s="10" customFormat="1" ht="42" customHeight="1" thickBot="1" x14ac:dyDescent="0.3">
      <c r="A5" s="1226"/>
      <c r="B5" s="1229"/>
      <c r="C5" s="1355"/>
      <c r="D5" s="1221"/>
      <c r="E5" s="61" t="s">
        <v>193</v>
      </c>
      <c r="F5" s="62" t="s">
        <v>194</v>
      </c>
      <c r="G5" s="62" t="s">
        <v>195</v>
      </c>
      <c r="H5" s="62" t="s">
        <v>911</v>
      </c>
      <c r="I5" s="62" t="s">
        <v>82</v>
      </c>
      <c r="J5" s="1303"/>
      <c r="K5" s="1190"/>
      <c r="L5" s="1233"/>
      <c r="M5" s="1188"/>
      <c r="N5" s="87"/>
      <c r="O5" s="1360"/>
      <c r="P5" s="1221"/>
      <c r="Q5" s="61" t="s">
        <v>193</v>
      </c>
      <c r="R5" s="62" t="s">
        <v>194</v>
      </c>
      <c r="S5" s="62" t="s">
        <v>195</v>
      </c>
      <c r="T5" s="62" t="s">
        <v>911</v>
      </c>
      <c r="U5" s="62" t="s">
        <v>82</v>
      </c>
      <c r="V5" s="1303"/>
      <c r="W5" s="1190"/>
      <c r="X5" s="1188"/>
      <c r="Y5" s="87"/>
      <c r="Z5" s="1360"/>
      <c r="AA5" s="1221"/>
      <c r="AB5" s="61" t="s">
        <v>193</v>
      </c>
      <c r="AC5" s="62" t="s">
        <v>194</v>
      </c>
      <c r="AD5" s="62" t="s">
        <v>195</v>
      </c>
      <c r="AE5" s="62" t="s">
        <v>911</v>
      </c>
      <c r="AF5" s="62" t="s">
        <v>82</v>
      </c>
      <c r="AG5" s="1303"/>
      <c r="AH5" s="1190"/>
      <c r="AI5" s="1188"/>
      <c r="AJ5" s="87"/>
      <c r="AK5" s="1360"/>
      <c r="AL5" s="1221"/>
      <c r="AM5" s="61" t="s">
        <v>193</v>
      </c>
      <c r="AN5" s="62" t="s">
        <v>194</v>
      </c>
      <c r="AO5" s="62" t="s">
        <v>195</v>
      </c>
      <c r="AP5" s="62" t="s">
        <v>911</v>
      </c>
      <c r="AQ5" s="62" t="s">
        <v>82</v>
      </c>
      <c r="AR5" s="1303"/>
      <c r="AS5" s="1190"/>
      <c r="AT5" s="1188"/>
      <c r="AU5" s="87"/>
      <c r="AV5" s="1360"/>
      <c r="AW5" s="1221"/>
      <c r="AX5" s="61" t="s">
        <v>193</v>
      </c>
      <c r="AY5" s="62" t="s">
        <v>194</v>
      </c>
      <c r="AZ5" s="62" t="s">
        <v>195</v>
      </c>
      <c r="BA5" s="62" t="s">
        <v>911</v>
      </c>
      <c r="BB5" s="62" t="s">
        <v>82</v>
      </c>
      <c r="BC5" s="1303"/>
      <c r="BD5" s="1190"/>
      <c r="BE5" s="1188"/>
      <c r="BF5" s="87"/>
      <c r="BG5" s="1360"/>
      <c r="BH5" s="1221"/>
      <c r="BI5" s="61" t="s">
        <v>193</v>
      </c>
      <c r="BJ5" s="62" t="s">
        <v>194</v>
      </c>
      <c r="BK5" s="62" t="s">
        <v>195</v>
      </c>
      <c r="BL5" s="62" t="s">
        <v>911</v>
      </c>
      <c r="BM5" s="62" t="s">
        <v>82</v>
      </c>
      <c r="BN5" s="1303"/>
      <c r="BO5" s="1190"/>
      <c r="BP5" s="1188"/>
      <c r="BQ5" s="87"/>
      <c r="BR5" s="1360"/>
      <c r="BS5" s="1221"/>
      <c r="BT5" s="61" t="s">
        <v>193</v>
      </c>
      <c r="BU5" s="62" t="s">
        <v>194</v>
      </c>
      <c r="BV5" s="62" t="s">
        <v>195</v>
      </c>
      <c r="BW5" s="62" t="s">
        <v>911</v>
      </c>
      <c r="BX5" s="62" t="s">
        <v>82</v>
      </c>
      <c r="BY5" s="1303"/>
      <c r="BZ5" s="1190"/>
      <c r="CA5" s="1188"/>
      <c r="CB5" s="87"/>
      <c r="CC5" s="1360"/>
      <c r="CD5" s="1221"/>
      <c r="CE5" s="61" t="s">
        <v>193</v>
      </c>
      <c r="CF5" s="62" t="s">
        <v>194</v>
      </c>
      <c r="CG5" s="62" t="s">
        <v>195</v>
      </c>
      <c r="CH5" s="62" t="s">
        <v>911</v>
      </c>
      <c r="CI5" s="62" t="s">
        <v>82</v>
      </c>
      <c r="CJ5" s="1303"/>
      <c r="CK5" s="1190"/>
      <c r="CL5" s="1188"/>
      <c r="CM5" s="87"/>
      <c r="CN5" s="1360"/>
      <c r="CO5" s="1221"/>
      <c r="CP5" s="61" t="s">
        <v>193</v>
      </c>
      <c r="CQ5" s="62" t="s">
        <v>194</v>
      </c>
      <c r="CR5" s="62" t="s">
        <v>195</v>
      </c>
      <c r="CS5" s="62" t="s">
        <v>911</v>
      </c>
      <c r="CT5" s="62" t="s">
        <v>82</v>
      </c>
      <c r="CU5" s="1303"/>
      <c r="CV5" s="1190"/>
      <c r="CW5" s="1188"/>
      <c r="CX5" s="87"/>
      <c r="CY5" s="1360"/>
      <c r="CZ5" s="1221"/>
      <c r="DA5" s="61" t="s">
        <v>193</v>
      </c>
      <c r="DB5" s="62" t="s">
        <v>194</v>
      </c>
      <c r="DC5" s="62" t="s">
        <v>195</v>
      </c>
      <c r="DD5" s="62" t="s">
        <v>911</v>
      </c>
      <c r="DE5" s="62" t="s">
        <v>82</v>
      </c>
      <c r="DF5" s="1303"/>
      <c r="DG5" s="1190"/>
      <c r="DH5" s="1188"/>
      <c r="DI5" s="87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/>
    </row>
    <row r="6" spans="1:140" s="168" customFormat="1" ht="37.5" customHeight="1" thickBot="1" x14ac:dyDescent="0.3">
      <c r="A6" s="1445" t="s">
        <v>424</v>
      </c>
      <c r="B6" s="1446"/>
      <c r="C6" s="162">
        <f>C8+C46+C60</f>
        <v>8024600</v>
      </c>
      <c r="D6" s="163">
        <f>D8+D46+D60</f>
        <v>5099869.9799999986</v>
      </c>
      <c r="E6" s="163">
        <f t="shared" ref="E6:J6" si="1">E8+E46+E60</f>
        <v>23272.190000000002</v>
      </c>
      <c r="F6" s="163">
        <f t="shared" si="1"/>
        <v>4130889.67</v>
      </c>
      <c r="G6" s="163">
        <f t="shared" si="1"/>
        <v>0</v>
      </c>
      <c r="H6" s="163">
        <f t="shared" si="1"/>
        <v>945708.11999999976</v>
      </c>
      <c r="I6" s="163">
        <f t="shared" si="1"/>
        <v>5099869.9799999986</v>
      </c>
      <c r="J6" s="163">
        <f t="shared" si="1"/>
        <v>0</v>
      </c>
      <c r="K6" s="1396"/>
      <c r="L6" s="1443"/>
      <c r="M6" s="1397"/>
      <c r="N6" s="165"/>
      <c r="O6" s="164">
        <f>O8+O46+O60</f>
        <v>796500</v>
      </c>
      <c r="P6" s="163">
        <f>P8+P46+P60</f>
        <v>5099869.9799999986</v>
      </c>
      <c r="Q6" s="163">
        <f t="shared" ref="Q6:V6" si="2">Q8+Q46+Q60</f>
        <v>23272.190000000002</v>
      </c>
      <c r="R6" s="163">
        <f t="shared" si="2"/>
        <v>4130889.67</v>
      </c>
      <c r="S6" s="163">
        <f t="shared" si="2"/>
        <v>0</v>
      </c>
      <c r="T6" s="163">
        <f t="shared" si="2"/>
        <v>945708.11999999976</v>
      </c>
      <c r="U6" s="163">
        <f t="shared" si="2"/>
        <v>5099869.9799999986</v>
      </c>
      <c r="V6" s="163">
        <f t="shared" si="2"/>
        <v>0</v>
      </c>
      <c r="W6" s="1396"/>
      <c r="X6" s="1397"/>
      <c r="Y6" s="165"/>
      <c r="Z6" s="164">
        <f>Z8+Z46+Z60</f>
        <v>2420250</v>
      </c>
      <c r="AA6" s="163">
        <f>AA8+AA46+AA60</f>
        <v>0</v>
      </c>
      <c r="AB6" s="163">
        <f t="shared" ref="AB6:AG6" si="3">AB8+AB46+AB60</f>
        <v>0</v>
      </c>
      <c r="AC6" s="163">
        <f t="shared" si="3"/>
        <v>0</v>
      </c>
      <c r="AD6" s="163">
        <f t="shared" si="3"/>
        <v>0</v>
      </c>
      <c r="AE6" s="163">
        <f t="shared" si="3"/>
        <v>0</v>
      </c>
      <c r="AF6" s="163">
        <f t="shared" si="3"/>
        <v>0</v>
      </c>
      <c r="AG6" s="163">
        <f t="shared" si="3"/>
        <v>0</v>
      </c>
      <c r="AH6" s="1396"/>
      <c r="AI6" s="1397"/>
      <c r="AJ6" s="165"/>
      <c r="AK6" s="164">
        <f>AK8+AK46+AK60</f>
        <v>3294850</v>
      </c>
      <c r="AL6" s="163">
        <f>AL8+AL46+AL60</f>
        <v>0</v>
      </c>
      <c r="AM6" s="163">
        <f t="shared" ref="AM6:AR6" si="4">AM8+AM46+AM60</f>
        <v>0</v>
      </c>
      <c r="AN6" s="163">
        <f t="shared" si="4"/>
        <v>0</v>
      </c>
      <c r="AO6" s="163">
        <f t="shared" si="4"/>
        <v>0</v>
      </c>
      <c r="AP6" s="163">
        <f t="shared" si="4"/>
        <v>0</v>
      </c>
      <c r="AQ6" s="163">
        <f t="shared" si="4"/>
        <v>0</v>
      </c>
      <c r="AR6" s="163">
        <f t="shared" si="4"/>
        <v>0</v>
      </c>
      <c r="AS6" s="1396"/>
      <c r="AT6" s="1397"/>
      <c r="AU6" s="165"/>
      <c r="AV6" s="164">
        <f>AV8+AV46+AV60</f>
        <v>1253000</v>
      </c>
      <c r="AW6" s="163">
        <f>AW8+AW46+AW60</f>
        <v>0</v>
      </c>
      <c r="AX6" s="163">
        <f t="shared" ref="AX6:BC6" si="5">AX8+AX46+AX60</f>
        <v>0</v>
      </c>
      <c r="AY6" s="163">
        <f t="shared" si="5"/>
        <v>0</v>
      </c>
      <c r="AZ6" s="163">
        <f t="shared" si="5"/>
        <v>0</v>
      </c>
      <c r="BA6" s="163">
        <f t="shared" si="5"/>
        <v>0</v>
      </c>
      <c r="BB6" s="163">
        <f t="shared" si="5"/>
        <v>0</v>
      </c>
      <c r="BC6" s="163">
        <f t="shared" si="5"/>
        <v>0</v>
      </c>
      <c r="BD6" s="1396"/>
      <c r="BE6" s="1397"/>
      <c r="BF6" s="165"/>
      <c r="BG6" s="164">
        <f>BG8+BG46+BG60</f>
        <v>260000</v>
      </c>
      <c r="BH6" s="163">
        <f>BH8+BH46+BH60</f>
        <v>0</v>
      </c>
      <c r="BI6" s="163">
        <f t="shared" ref="BI6:BN6" si="6">BI8+BI46+BI60</f>
        <v>0</v>
      </c>
      <c r="BJ6" s="163">
        <f t="shared" si="6"/>
        <v>0</v>
      </c>
      <c r="BK6" s="163">
        <f t="shared" si="6"/>
        <v>0</v>
      </c>
      <c r="BL6" s="163">
        <f t="shared" si="6"/>
        <v>0</v>
      </c>
      <c r="BM6" s="163">
        <f t="shared" si="6"/>
        <v>0</v>
      </c>
      <c r="BN6" s="163">
        <f t="shared" si="6"/>
        <v>0</v>
      </c>
      <c r="BO6" s="1396"/>
      <c r="BP6" s="1397"/>
      <c r="BQ6" s="165"/>
      <c r="BR6" s="162">
        <f>BR8+BR46+BR60</f>
        <v>0</v>
      </c>
      <c r="BS6" s="163">
        <f>BS8+BS46+BS60</f>
        <v>0</v>
      </c>
      <c r="BT6" s="163">
        <f t="shared" ref="BT6:BY6" si="7">BT8+BT46+BT60</f>
        <v>0</v>
      </c>
      <c r="BU6" s="163">
        <f t="shared" si="7"/>
        <v>0</v>
      </c>
      <c r="BV6" s="163">
        <f t="shared" si="7"/>
        <v>0</v>
      </c>
      <c r="BW6" s="163">
        <f t="shared" si="7"/>
        <v>0</v>
      </c>
      <c r="BX6" s="163">
        <f t="shared" si="7"/>
        <v>0</v>
      </c>
      <c r="BY6" s="163">
        <f t="shared" si="7"/>
        <v>0</v>
      </c>
      <c r="BZ6" s="1396"/>
      <c r="CA6" s="1397"/>
      <c r="CB6" s="165"/>
      <c r="CC6" s="162">
        <f>CC8+CC46+CC60</f>
        <v>0</v>
      </c>
      <c r="CD6" s="163">
        <f>CD8+CD46+CD60</f>
        <v>0</v>
      </c>
      <c r="CE6" s="163">
        <f t="shared" ref="CE6:CJ6" si="8">CE8+CE46+CE60</f>
        <v>0</v>
      </c>
      <c r="CF6" s="163">
        <f t="shared" si="8"/>
        <v>0</v>
      </c>
      <c r="CG6" s="163">
        <f t="shared" si="8"/>
        <v>0</v>
      </c>
      <c r="CH6" s="163">
        <f t="shared" si="8"/>
        <v>0</v>
      </c>
      <c r="CI6" s="163">
        <f t="shared" si="8"/>
        <v>0</v>
      </c>
      <c r="CJ6" s="163">
        <f t="shared" si="8"/>
        <v>0</v>
      </c>
      <c r="CK6" s="1396"/>
      <c r="CL6" s="1397"/>
      <c r="CM6" s="165"/>
      <c r="CN6" s="162">
        <f>CN8+CN46+CN60</f>
        <v>0</v>
      </c>
      <c r="CO6" s="163">
        <f>CO8+CO46+CO60</f>
        <v>0</v>
      </c>
      <c r="CP6" s="163">
        <f t="shared" ref="CP6:CU6" si="9">CP8+CP46+CP60</f>
        <v>0</v>
      </c>
      <c r="CQ6" s="163">
        <f t="shared" si="9"/>
        <v>0</v>
      </c>
      <c r="CR6" s="163">
        <f t="shared" si="9"/>
        <v>0</v>
      </c>
      <c r="CS6" s="163">
        <f t="shared" si="9"/>
        <v>0</v>
      </c>
      <c r="CT6" s="163">
        <f t="shared" si="9"/>
        <v>0</v>
      </c>
      <c r="CU6" s="163">
        <f t="shared" si="9"/>
        <v>0</v>
      </c>
      <c r="CV6" s="1396"/>
      <c r="CW6" s="1397"/>
      <c r="CX6" s="165"/>
      <c r="CY6" s="162">
        <f>CY8+CY46+CY60</f>
        <v>0</v>
      </c>
      <c r="CZ6" s="163">
        <f>CZ8+CZ46+CZ60</f>
        <v>0</v>
      </c>
      <c r="DA6" s="163">
        <f t="shared" ref="DA6:DF6" si="10">DA8+DA46+DA60</f>
        <v>0</v>
      </c>
      <c r="DB6" s="163">
        <f t="shared" si="10"/>
        <v>0</v>
      </c>
      <c r="DC6" s="163">
        <f t="shared" si="10"/>
        <v>0</v>
      </c>
      <c r="DD6" s="163">
        <f t="shared" si="10"/>
        <v>0</v>
      </c>
      <c r="DE6" s="163">
        <f t="shared" si="10"/>
        <v>0</v>
      </c>
      <c r="DF6" s="163">
        <f t="shared" si="10"/>
        <v>0</v>
      </c>
      <c r="DG6" s="1396"/>
      <c r="DH6" s="1397"/>
      <c r="DI6" s="165"/>
      <c r="DJ6" s="166">
        <v>322200</v>
      </c>
      <c r="DK6" s="166">
        <v>350000</v>
      </c>
      <c r="DL6" s="166">
        <v>350000</v>
      </c>
      <c r="DM6" s="166"/>
      <c r="DN6" s="166"/>
      <c r="DO6" s="166"/>
      <c r="DP6" s="166"/>
      <c r="DQ6" s="166"/>
      <c r="DR6" s="166"/>
      <c r="DS6" s="166">
        <f>SUM(DJ6:DR6)</f>
        <v>1022200</v>
      </c>
      <c r="DT6" s="166"/>
      <c r="DU6" s="166">
        <f t="shared" ref="DU6:DU11" si="11">DV6+DW6+DX6+DY6+EA6</f>
        <v>1022200</v>
      </c>
      <c r="DV6" s="166">
        <f>DS6*0.85</f>
        <v>868870</v>
      </c>
      <c r="DW6" s="166">
        <f>DS6*0.1</f>
        <v>102220</v>
      </c>
      <c r="DX6" s="166"/>
      <c r="DY6" s="166">
        <f>DS6*0.05</f>
        <v>51110</v>
      </c>
      <c r="DZ6" s="166">
        <f t="shared" ref="DZ6:DZ11" si="12">SUM(DV6:DY6)</f>
        <v>1022200</v>
      </c>
      <c r="EA6" s="166"/>
      <c r="EB6" s="167"/>
      <c r="EC6" s="167"/>
      <c r="ED6" s="167"/>
      <c r="EE6" s="167"/>
      <c r="EF6" s="167"/>
      <c r="EG6" s="167"/>
      <c r="EH6" s="167"/>
      <c r="EI6" s="167"/>
      <c r="EJ6" s="139"/>
    </row>
    <row r="7" spans="1:140" s="10" customFormat="1" ht="33" customHeight="1" thickBot="1" x14ac:dyDescent="0.3">
      <c r="A7" s="1440" t="s">
        <v>422</v>
      </c>
      <c r="B7" s="1441"/>
      <c r="C7" s="1441"/>
      <c r="D7" s="1441"/>
      <c r="E7" s="1441"/>
      <c r="F7" s="1441"/>
      <c r="G7" s="1441"/>
      <c r="H7" s="1441"/>
      <c r="I7" s="1441"/>
      <c r="J7" s="1441"/>
      <c r="K7" s="1441"/>
      <c r="L7" s="1441"/>
      <c r="M7" s="1442"/>
      <c r="N7" s="87"/>
      <c r="O7" s="1403" t="s">
        <v>563</v>
      </c>
      <c r="P7" s="1404"/>
      <c r="Q7" s="1404"/>
      <c r="R7" s="1404"/>
      <c r="S7" s="1404"/>
      <c r="T7" s="1404"/>
      <c r="U7" s="1404"/>
      <c r="V7" s="1404"/>
      <c r="W7" s="1404"/>
      <c r="X7" s="1405"/>
      <c r="Y7" s="87"/>
      <c r="Z7" s="1403" t="s">
        <v>563</v>
      </c>
      <c r="AA7" s="1404"/>
      <c r="AB7" s="1404"/>
      <c r="AC7" s="1404"/>
      <c r="AD7" s="1404"/>
      <c r="AE7" s="1404"/>
      <c r="AF7" s="1404"/>
      <c r="AG7" s="1404"/>
      <c r="AH7" s="1404"/>
      <c r="AI7" s="1405"/>
      <c r="AJ7" s="87"/>
      <c r="AK7" s="1403" t="s">
        <v>563</v>
      </c>
      <c r="AL7" s="1404"/>
      <c r="AM7" s="1404"/>
      <c r="AN7" s="1404"/>
      <c r="AO7" s="1404"/>
      <c r="AP7" s="1404"/>
      <c r="AQ7" s="1404"/>
      <c r="AR7" s="1404"/>
      <c r="AS7" s="1404"/>
      <c r="AT7" s="1405"/>
      <c r="AU7" s="87"/>
      <c r="AV7" s="1403" t="s">
        <v>563</v>
      </c>
      <c r="AW7" s="1404"/>
      <c r="AX7" s="1404"/>
      <c r="AY7" s="1404"/>
      <c r="AZ7" s="1404"/>
      <c r="BA7" s="1404"/>
      <c r="BB7" s="1404"/>
      <c r="BC7" s="1404"/>
      <c r="BD7" s="1404"/>
      <c r="BE7" s="1405"/>
      <c r="BF7" s="87"/>
      <c r="BG7" s="1403" t="s">
        <v>563</v>
      </c>
      <c r="BH7" s="1404"/>
      <c r="BI7" s="1404"/>
      <c r="BJ7" s="1404"/>
      <c r="BK7" s="1404"/>
      <c r="BL7" s="1404"/>
      <c r="BM7" s="1404"/>
      <c r="BN7" s="1404"/>
      <c r="BO7" s="1404"/>
      <c r="BP7" s="1405"/>
      <c r="BQ7" s="87"/>
      <c r="BR7" s="1403" t="s">
        <v>563</v>
      </c>
      <c r="BS7" s="1404"/>
      <c r="BT7" s="1404"/>
      <c r="BU7" s="1404"/>
      <c r="BV7" s="1404"/>
      <c r="BW7" s="1404"/>
      <c r="BX7" s="1404"/>
      <c r="BY7" s="1404"/>
      <c r="BZ7" s="1404"/>
      <c r="CA7" s="1405"/>
      <c r="CB7" s="87"/>
      <c r="CC7" s="1403" t="s">
        <v>563</v>
      </c>
      <c r="CD7" s="1404"/>
      <c r="CE7" s="1404"/>
      <c r="CF7" s="1404"/>
      <c r="CG7" s="1404"/>
      <c r="CH7" s="1404"/>
      <c r="CI7" s="1404"/>
      <c r="CJ7" s="1404"/>
      <c r="CK7" s="1404"/>
      <c r="CL7" s="1405"/>
      <c r="CM7" s="87"/>
      <c r="CN7" s="1403" t="s">
        <v>563</v>
      </c>
      <c r="CO7" s="1404"/>
      <c r="CP7" s="1404"/>
      <c r="CQ7" s="1404"/>
      <c r="CR7" s="1404"/>
      <c r="CS7" s="1404"/>
      <c r="CT7" s="1404"/>
      <c r="CU7" s="1404"/>
      <c r="CV7" s="1404"/>
      <c r="CW7" s="1405"/>
      <c r="CX7" s="87"/>
      <c r="CY7" s="1403" t="s">
        <v>563</v>
      </c>
      <c r="CZ7" s="1404"/>
      <c r="DA7" s="1404"/>
      <c r="DB7" s="1404"/>
      <c r="DC7" s="1404"/>
      <c r="DD7" s="1404"/>
      <c r="DE7" s="1404"/>
      <c r="DF7" s="1404"/>
      <c r="DG7" s="1404"/>
      <c r="DH7" s="1405"/>
      <c r="DI7" s="87"/>
      <c r="DJ7" s="32"/>
      <c r="DK7" s="32">
        <v>100000</v>
      </c>
      <c r="DL7" s="32">
        <v>100000</v>
      </c>
      <c r="DM7" s="32"/>
      <c r="DN7" s="32"/>
      <c r="DO7" s="32"/>
      <c r="DP7" s="32"/>
      <c r="DQ7" s="32"/>
      <c r="DR7" s="32"/>
      <c r="DS7" s="32">
        <f t="shared" ref="DS7:DS72" si="13">SUM(DJ7:DR7)</f>
        <v>200000</v>
      </c>
      <c r="DT7" s="32"/>
      <c r="DU7" s="35">
        <f t="shared" si="11"/>
        <v>200000</v>
      </c>
      <c r="DV7" s="35">
        <f>DS7*0.85</f>
        <v>170000</v>
      </c>
      <c r="DW7" s="35">
        <f>DS7*0.1</f>
        <v>20000</v>
      </c>
      <c r="DX7" s="35"/>
      <c r="DY7" s="35">
        <f>DS7*0.05</f>
        <v>10000</v>
      </c>
      <c r="DZ7" s="35">
        <f t="shared" si="12"/>
        <v>200000</v>
      </c>
      <c r="EA7" s="35"/>
      <c r="EB7" s="33"/>
      <c r="EC7" s="33"/>
      <c r="ED7" s="33"/>
      <c r="EE7" s="33"/>
      <c r="EF7" s="33"/>
      <c r="EG7" s="33"/>
      <c r="EH7" s="33"/>
      <c r="EI7" s="33"/>
      <c r="EJ7"/>
    </row>
    <row r="8" spans="1:140" s="172" customFormat="1" ht="34.5" customHeight="1" thickBot="1" x14ac:dyDescent="0.3">
      <c r="A8" s="16" t="s">
        <v>423</v>
      </c>
      <c r="B8" s="18"/>
      <c r="C8" s="55">
        <f>SUM(C10:C44)</f>
        <v>5599400</v>
      </c>
      <c r="D8" s="153">
        <f>SUM(D10:D44)</f>
        <v>5073971.459999999</v>
      </c>
      <c r="E8" s="19">
        <f t="shared" ref="E8:J8" si="14">SUM(E10:E44)</f>
        <v>15373.67</v>
      </c>
      <c r="F8" s="19">
        <f t="shared" si="14"/>
        <v>4112889.67</v>
      </c>
      <c r="G8" s="19">
        <f t="shared" si="14"/>
        <v>0</v>
      </c>
      <c r="H8" s="19">
        <f t="shared" si="14"/>
        <v>945708.11999999976</v>
      </c>
      <c r="I8" s="19">
        <f t="shared" si="14"/>
        <v>5073971.459999999</v>
      </c>
      <c r="J8" s="19">
        <f t="shared" si="14"/>
        <v>0</v>
      </c>
      <c r="K8" s="27"/>
      <c r="L8" s="28"/>
      <c r="M8" s="29"/>
      <c r="N8" s="165"/>
      <c r="O8" s="156">
        <f>SUM(O10:O44)</f>
        <v>692200</v>
      </c>
      <c r="P8" s="19">
        <f>SUM(P10:P44)</f>
        <v>5073971.459999999</v>
      </c>
      <c r="Q8" s="19">
        <f t="shared" ref="Q8:V8" si="15">SUM(Q10:Q44)</f>
        <v>15373.67</v>
      </c>
      <c r="R8" s="19">
        <f t="shared" si="15"/>
        <v>4112889.67</v>
      </c>
      <c r="S8" s="19">
        <f t="shared" si="15"/>
        <v>0</v>
      </c>
      <c r="T8" s="19">
        <f t="shared" si="15"/>
        <v>945708.11999999976</v>
      </c>
      <c r="U8" s="150">
        <f t="shared" si="15"/>
        <v>5073971.459999999</v>
      </c>
      <c r="V8" s="19">
        <f t="shared" si="15"/>
        <v>0</v>
      </c>
      <c r="W8" s="27"/>
      <c r="X8" s="29"/>
      <c r="Y8" s="165"/>
      <c r="Z8" s="156">
        <f>SUM(Z10:Z44)</f>
        <v>1371200</v>
      </c>
      <c r="AA8" s="19">
        <f>SUM(AA10:AA44)</f>
        <v>0</v>
      </c>
      <c r="AB8" s="19">
        <f t="shared" ref="AB8:AG8" si="16">SUM(AB10:AB44)</f>
        <v>0</v>
      </c>
      <c r="AC8" s="19">
        <f t="shared" si="16"/>
        <v>0</v>
      </c>
      <c r="AD8" s="19">
        <f t="shared" si="16"/>
        <v>0</v>
      </c>
      <c r="AE8" s="19">
        <f t="shared" si="16"/>
        <v>0</v>
      </c>
      <c r="AF8" s="150">
        <f t="shared" si="16"/>
        <v>0</v>
      </c>
      <c r="AG8" s="19">
        <f t="shared" si="16"/>
        <v>0</v>
      </c>
      <c r="AH8" s="27"/>
      <c r="AI8" s="29"/>
      <c r="AJ8" s="165"/>
      <c r="AK8" s="156">
        <f>SUM(AK10:AK44)</f>
        <v>2023000</v>
      </c>
      <c r="AL8" s="19">
        <f>SUM(AL10:AL44)</f>
        <v>0</v>
      </c>
      <c r="AM8" s="19">
        <f t="shared" ref="AM8:AR8" si="17">SUM(AM10:AM44)</f>
        <v>0</v>
      </c>
      <c r="AN8" s="19">
        <f t="shared" si="17"/>
        <v>0</v>
      </c>
      <c r="AO8" s="19">
        <f t="shared" si="17"/>
        <v>0</v>
      </c>
      <c r="AP8" s="19">
        <f t="shared" si="17"/>
        <v>0</v>
      </c>
      <c r="AQ8" s="150">
        <f t="shared" si="17"/>
        <v>0</v>
      </c>
      <c r="AR8" s="19">
        <f t="shared" si="17"/>
        <v>0</v>
      </c>
      <c r="AS8" s="27"/>
      <c r="AT8" s="29"/>
      <c r="AU8" s="165"/>
      <c r="AV8" s="156">
        <f>SUM(AV10:AV44)</f>
        <v>1253000</v>
      </c>
      <c r="AW8" s="19">
        <f>SUM(AW10:AW44)</f>
        <v>0</v>
      </c>
      <c r="AX8" s="19">
        <f t="shared" ref="AX8:BC8" si="18">SUM(AX10:AX44)</f>
        <v>0</v>
      </c>
      <c r="AY8" s="19">
        <f t="shared" si="18"/>
        <v>0</v>
      </c>
      <c r="AZ8" s="19">
        <f t="shared" si="18"/>
        <v>0</v>
      </c>
      <c r="BA8" s="19">
        <f t="shared" si="18"/>
        <v>0</v>
      </c>
      <c r="BB8" s="150">
        <f t="shared" si="18"/>
        <v>0</v>
      </c>
      <c r="BC8" s="19">
        <f t="shared" si="18"/>
        <v>0</v>
      </c>
      <c r="BD8" s="27"/>
      <c r="BE8" s="29"/>
      <c r="BF8" s="165"/>
      <c r="BG8" s="156">
        <f>SUM(BG10:BG44)</f>
        <v>260000</v>
      </c>
      <c r="BH8" s="19">
        <f>SUM(BH10:BH44)</f>
        <v>0</v>
      </c>
      <c r="BI8" s="19">
        <f t="shared" ref="BI8:BN8" si="19">SUM(BI10:BI44)</f>
        <v>0</v>
      </c>
      <c r="BJ8" s="19">
        <f t="shared" si="19"/>
        <v>0</v>
      </c>
      <c r="BK8" s="19">
        <f t="shared" si="19"/>
        <v>0</v>
      </c>
      <c r="BL8" s="19">
        <f t="shared" si="19"/>
        <v>0</v>
      </c>
      <c r="BM8" s="150">
        <f t="shared" si="19"/>
        <v>0</v>
      </c>
      <c r="BN8" s="19">
        <f t="shared" si="19"/>
        <v>0</v>
      </c>
      <c r="BO8" s="27"/>
      <c r="BP8" s="29"/>
      <c r="BQ8" s="165"/>
      <c r="BR8" s="156">
        <f>SUM(BR10:BR44)</f>
        <v>0</v>
      </c>
      <c r="BS8" s="19">
        <f>SUM(BS10:BS44)</f>
        <v>0</v>
      </c>
      <c r="BT8" s="19">
        <f t="shared" ref="BT8:BY8" si="20">SUM(BT10:BT44)</f>
        <v>0</v>
      </c>
      <c r="BU8" s="19">
        <f t="shared" si="20"/>
        <v>0</v>
      </c>
      <c r="BV8" s="19">
        <f t="shared" si="20"/>
        <v>0</v>
      </c>
      <c r="BW8" s="19">
        <f t="shared" si="20"/>
        <v>0</v>
      </c>
      <c r="BX8" s="150">
        <f t="shared" si="20"/>
        <v>0</v>
      </c>
      <c r="BY8" s="19">
        <f t="shared" si="20"/>
        <v>0</v>
      </c>
      <c r="BZ8" s="27"/>
      <c r="CA8" s="29"/>
      <c r="CB8" s="165"/>
      <c r="CC8" s="156">
        <f>SUM(CC10:CC44)</f>
        <v>0</v>
      </c>
      <c r="CD8" s="19">
        <f>SUM(CD10:CD44)</f>
        <v>0</v>
      </c>
      <c r="CE8" s="19">
        <f t="shared" ref="CE8:CJ8" si="21">SUM(CE10:CE44)</f>
        <v>0</v>
      </c>
      <c r="CF8" s="19">
        <f t="shared" si="21"/>
        <v>0</v>
      </c>
      <c r="CG8" s="19">
        <f t="shared" si="21"/>
        <v>0</v>
      </c>
      <c r="CH8" s="19">
        <f t="shared" si="21"/>
        <v>0</v>
      </c>
      <c r="CI8" s="150">
        <f t="shared" si="21"/>
        <v>0</v>
      </c>
      <c r="CJ8" s="19">
        <f t="shared" si="21"/>
        <v>0</v>
      </c>
      <c r="CK8" s="27"/>
      <c r="CL8" s="29"/>
      <c r="CM8" s="165"/>
      <c r="CN8" s="156">
        <f>SUM(CN10:CN44)</f>
        <v>0</v>
      </c>
      <c r="CO8" s="19">
        <f>SUM(CO10:CO44)</f>
        <v>0</v>
      </c>
      <c r="CP8" s="19">
        <f t="shared" ref="CP8:CU8" si="22">SUM(CP10:CP44)</f>
        <v>0</v>
      </c>
      <c r="CQ8" s="19">
        <f t="shared" si="22"/>
        <v>0</v>
      </c>
      <c r="CR8" s="19">
        <f t="shared" si="22"/>
        <v>0</v>
      </c>
      <c r="CS8" s="19">
        <f t="shared" si="22"/>
        <v>0</v>
      </c>
      <c r="CT8" s="150">
        <f t="shared" si="22"/>
        <v>0</v>
      </c>
      <c r="CU8" s="19">
        <f t="shared" si="22"/>
        <v>0</v>
      </c>
      <c r="CV8" s="27"/>
      <c r="CW8" s="29"/>
      <c r="CX8" s="165"/>
      <c r="CY8" s="156">
        <f>SUM(CY10:CY44)</f>
        <v>0</v>
      </c>
      <c r="CZ8" s="19">
        <f>SUM(CZ10:CZ44)</f>
        <v>0</v>
      </c>
      <c r="DA8" s="19">
        <f t="shared" ref="DA8:DF8" si="23">SUM(DA10:DA44)</f>
        <v>0</v>
      </c>
      <c r="DB8" s="19">
        <f t="shared" si="23"/>
        <v>0</v>
      </c>
      <c r="DC8" s="19">
        <f t="shared" si="23"/>
        <v>0</v>
      </c>
      <c r="DD8" s="19">
        <f t="shared" si="23"/>
        <v>0</v>
      </c>
      <c r="DE8" s="150">
        <f t="shared" si="23"/>
        <v>0</v>
      </c>
      <c r="DF8" s="19">
        <f t="shared" si="23"/>
        <v>0</v>
      </c>
      <c r="DG8" s="27"/>
      <c r="DH8" s="29"/>
      <c r="DI8" s="165"/>
      <c r="DJ8" s="169">
        <v>30000</v>
      </c>
      <c r="DK8" s="169">
        <v>35000</v>
      </c>
      <c r="DL8" s="169">
        <v>35000</v>
      </c>
      <c r="DM8" s="169"/>
      <c r="DN8" s="169"/>
      <c r="DO8" s="169"/>
      <c r="DP8" s="169"/>
      <c r="DQ8" s="169"/>
      <c r="DR8" s="169"/>
      <c r="DS8" s="169">
        <f t="shared" si="13"/>
        <v>100000</v>
      </c>
      <c r="DT8" s="169"/>
      <c r="DU8" s="169">
        <f t="shared" si="11"/>
        <v>100000</v>
      </c>
      <c r="DV8" s="169">
        <f>DS8*0.85</f>
        <v>85000</v>
      </c>
      <c r="DW8" s="169">
        <f>DS8*0.1</f>
        <v>10000</v>
      </c>
      <c r="DX8" s="169"/>
      <c r="DY8" s="169">
        <f>DS8*0.05</f>
        <v>5000</v>
      </c>
      <c r="DZ8" s="169">
        <f t="shared" si="12"/>
        <v>100000</v>
      </c>
      <c r="EA8" s="169"/>
      <c r="EB8" s="170"/>
      <c r="EC8" s="170"/>
      <c r="ED8" s="170"/>
      <c r="EE8" s="170"/>
      <c r="EF8" s="170"/>
      <c r="EG8" s="170"/>
      <c r="EH8" s="170"/>
      <c r="EI8" s="170"/>
      <c r="EJ8" s="171"/>
    </row>
    <row r="9" spans="1:140" ht="43.5" customHeight="1" x14ac:dyDescent="0.25">
      <c r="A9" s="1362" t="s">
        <v>954</v>
      </c>
      <c r="B9" s="1185"/>
      <c r="C9" s="1185"/>
      <c r="D9" s="1185"/>
      <c r="E9" s="1185"/>
      <c r="F9" s="1185"/>
      <c r="G9" s="1185"/>
      <c r="H9" s="1185"/>
      <c r="I9" s="1185"/>
      <c r="J9" s="1185"/>
      <c r="K9" s="1185"/>
      <c r="L9" s="1185"/>
      <c r="M9" s="1444"/>
      <c r="N9" s="47"/>
      <c r="O9" s="1277" t="s">
        <v>954</v>
      </c>
      <c r="P9" s="1393"/>
      <c r="Q9" s="1393"/>
      <c r="R9" s="1393"/>
      <c r="S9" s="1393"/>
      <c r="T9" s="1393"/>
      <c r="U9" s="1393"/>
      <c r="V9" s="1393"/>
      <c r="W9" s="1394"/>
      <c r="X9" s="1414"/>
      <c r="Y9" s="47"/>
      <c r="Z9" s="1277" t="s">
        <v>954</v>
      </c>
      <c r="AA9" s="1393"/>
      <c r="AB9" s="1393"/>
      <c r="AC9" s="1393"/>
      <c r="AD9" s="1393"/>
      <c r="AE9" s="1393"/>
      <c r="AF9" s="1393"/>
      <c r="AG9" s="1393"/>
      <c r="AH9" s="1394"/>
      <c r="AI9" s="1414"/>
      <c r="AJ9" s="47"/>
      <c r="AK9" s="1277" t="s">
        <v>954</v>
      </c>
      <c r="AL9" s="1393"/>
      <c r="AM9" s="1393"/>
      <c r="AN9" s="1393"/>
      <c r="AO9" s="1393"/>
      <c r="AP9" s="1393"/>
      <c r="AQ9" s="1393"/>
      <c r="AR9" s="1393"/>
      <c r="AS9" s="1394"/>
      <c r="AT9" s="1414"/>
      <c r="AU9" s="47"/>
      <c r="AV9" s="1277" t="s">
        <v>954</v>
      </c>
      <c r="AW9" s="1393"/>
      <c r="AX9" s="1393"/>
      <c r="AY9" s="1393"/>
      <c r="AZ9" s="1393"/>
      <c r="BA9" s="1393"/>
      <c r="BB9" s="1393"/>
      <c r="BC9" s="1393"/>
      <c r="BD9" s="1394"/>
      <c r="BE9" s="1414"/>
      <c r="BF9" s="47"/>
      <c r="BG9" s="1277" t="s">
        <v>954</v>
      </c>
      <c r="BH9" s="1393"/>
      <c r="BI9" s="1393"/>
      <c r="BJ9" s="1393"/>
      <c r="BK9" s="1393"/>
      <c r="BL9" s="1393"/>
      <c r="BM9" s="1393"/>
      <c r="BN9" s="1393"/>
      <c r="BO9" s="1394"/>
      <c r="BP9" s="1414"/>
      <c r="BQ9" s="47"/>
      <c r="BR9" s="1392" t="s">
        <v>954</v>
      </c>
      <c r="BS9" s="1393"/>
      <c r="BT9" s="1393"/>
      <c r="BU9" s="1393"/>
      <c r="BV9" s="1393"/>
      <c r="BW9" s="1393"/>
      <c r="BX9" s="1393"/>
      <c r="BY9" s="1393"/>
      <c r="BZ9" s="1394"/>
      <c r="CA9" s="1395"/>
      <c r="CB9" s="47"/>
      <c r="CC9" s="1392" t="s">
        <v>954</v>
      </c>
      <c r="CD9" s="1393"/>
      <c r="CE9" s="1393"/>
      <c r="CF9" s="1393"/>
      <c r="CG9" s="1393"/>
      <c r="CH9" s="1393"/>
      <c r="CI9" s="1393"/>
      <c r="CJ9" s="1393"/>
      <c r="CK9" s="1394"/>
      <c r="CL9" s="1395"/>
      <c r="CM9" s="47"/>
      <c r="CN9" s="1392" t="s">
        <v>954</v>
      </c>
      <c r="CO9" s="1393"/>
      <c r="CP9" s="1393"/>
      <c r="CQ9" s="1393"/>
      <c r="CR9" s="1393"/>
      <c r="CS9" s="1393"/>
      <c r="CT9" s="1393"/>
      <c r="CU9" s="1393"/>
      <c r="CV9" s="1394"/>
      <c r="CW9" s="1395"/>
      <c r="CX9" s="47"/>
      <c r="CY9" s="1392" t="s">
        <v>954</v>
      </c>
      <c r="CZ9" s="1393"/>
      <c r="DA9" s="1393"/>
      <c r="DB9" s="1393"/>
      <c r="DC9" s="1393"/>
      <c r="DD9" s="1393"/>
      <c r="DE9" s="1393"/>
      <c r="DF9" s="1393"/>
      <c r="DG9" s="1394"/>
      <c r="DH9" s="1395"/>
      <c r="DI9" s="47"/>
      <c r="DJ9" s="32"/>
      <c r="DK9" s="32">
        <v>100000</v>
      </c>
      <c r="DL9" s="32">
        <v>100000</v>
      </c>
      <c r="DM9" s="32">
        <v>100000</v>
      </c>
      <c r="DN9" s="32"/>
      <c r="DO9" s="32"/>
      <c r="DP9" s="32"/>
      <c r="DQ9" s="32"/>
      <c r="DR9" s="32"/>
      <c r="DS9" s="32">
        <f t="shared" si="13"/>
        <v>300000</v>
      </c>
      <c r="DT9" s="32"/>
      <c r="DU9" s="35">
        <f t="shared" si="11"/>
        <v>300000</v>
      </c>
      <c r="DV9" s="35">
        <f>DS9*0.85</f>
        <v>255000</v>
      </c>
      <c r="DW9" s="35">
        <f>DS9*0.1</f>
        <v>30000</v>
      </c>
      <c r="DX9" s="35"/>
      <c r="DY9" s="35">
        <f>DS9*0.05</f>
        <v>15000</v>
      </c>
      <c r="DZ9" s="35">
        <f t="shared" si="12"/>
        <v>300000</v>
      </c>
      <c r="EA9" s="35"/>
    </row>
    <row r="10" spans="1:140" ht="124.5" customHeight="1" x14ac:dyDescent="0.25">
      <c r="A10" s="50" t="s">
        <v>419</v>
      </c>
      <c r="B10" s="615" t="s">
        <v>322</v>
      </c>
      <c r="C10" s="91">
        <f t="shared" ref="C10:C15" si="24">O10+Z10+AK10+AV10+BG10+BR10+CC10+CN10+CY10</f>
        <v>1022200</v>
      </c>
      <c r="D10" s="63">
        <f t="shared" ref="D10:J10" si="25">P10+AA10+AL10+AW10+BH10+BS10+CD10+CO10+CZ10</f>
        <v>927636.21</v>
      </c>
      <c r="E10" s="71">
        <f t="shared" si="25"/>
        <v>0</v>
      </c>
      <c r="F10" s="71">
        <f t="shared" si="25"/>
        <v>148418</v>
      </c>
      <c r="G10" s="71">
        <f t="shared" si="25"/>
        <v>0</v>
      </c>
      <c r="H10" s="71">
        <f t="shared" si="25"/>
        <v>779218.21</v>
      </c>
      <c r="I10" s="71">
        <f t="shared" si="25"/>
        <v>927636.21</v>
      </c>
      <c r="J10" s="71">
        <f t="shared" si="25"/>
        <v>0</v>
      </c>
      <c r="K10" s="51" t="s">
        <v>955</v>
      </c>
      <c r="L10" s="204">
        <v>1045</v>
      </c>
      <c r="M10" s="58">
        <f t="shared" ref="M10:M44" si="26">X10++AI10+AT10+BE10+BP10++CA10+CL10+CW10+DH10</f>
        <v>1566</v>
      </c>
      <c r="N10" s="15"/>
      <c r="O10" s="691">
        <v>322200</v>
      </c>
      <c r="P10" s="643">
        <f t="shared" ref="P10:P15" si="27">U10+V10</f>
        <v>927636.21</v>
      </c>
      <c r="Q10" s="680"/>
      <c r="R10" s="680">
        <f>70840+54578+23000</f>
        <v>148418</v>
      </c>
      <c r="S10" s="680"/>
      <c r="T10" s="680">
        <f>840480.21-70840+58263-54578+5893</f>
        <v>779218.21</v>
      </c>
      <c r="U10" s="683">
        <f t="shared" ref="U10:U15" si="28">Q10+R10+S10+T10</f>
        <v>927636.21</v>
      </c>
      <c r="V10" s="680"/>
      <c r="W10" s="525" t="s">
        <v>955</v>
      </c>
      <c r="X10" s="672">
        <f>1343+223</f>
        <v>1566</v>
      </c>
      <c r="Y10" s="15"/>
      <c r="Z10" s="97">
        <v>350000</v>
      </c>
      <c r="AA10" s="93">
        <f t="shared" ref="AA10:AA15" si="29">AF10+AG10</f>
        <v>0</v>
      </c>
      <c r="AB10" s="559"/>
      <c r="AC10" s="559"/>
      <c r="AD10" s="559"/>
      <c r="AE10" s="559"/>
      <c r="AF10" s="76">
        <f t="shared" ref="AF10:AF15" si="30">AB10+AC10+AD10+AE10</f>
        <v>0</v>
      </c>
      <c r="AG10" s="559"/>
      <c r="AH10" s="51" t="s">
        <v>955</v>
      </c>
      <c r="AI10" s="190"/>
      <c r="AJ10" s="15"/>
      <c r="AK10" s="97">
        <v>350000</v>
      </c>
      <c r="AL10" s="93">
        <f t="shared" ref="AL10:AL15" si="31">AQ10+AR10</f>
        <v>0</v>
      </c>
      <c r="AM10" s="559"/>
      <c r="AN10" s="559"/>
      <c r="AO10" s="559"/>
      <c r="AP10" s="559"/>
      <c r="AQ10" s="76">
        <f t="shared" ref="AQ10:AQ15" si="32">AM10+AN10+AO10+AP10</f>
        <v>0</v>
      </c>
      <c r="AR10" s="559"/>
      <c r="AS10" s="51" t="s">
        <v>955</v>
      </c>
      <c r="AT10" s="190"/>
      <c r="AU10" s="15"/>
      <c r="AV10" s="97">
        <v>0</v>
      </c>
      <c r="AW10" s="93">
        <f t="shared" ref="AW10:AW15" si="33">BB10+BC10</f>
        <v>0</v>
      </c>
      <c r="AX10" s="559"/>
      <c r="AY10" s="559"/>
      <c r="AZ10" s="559"/>
      <c r="BA10" s="559"/>
      <c r="BB10" s="76">
        <f t="shared" ref="BB10:BB15" si="34">AX10+AY10+AZ10+BA10</f>
        <v>0</v>
      </c>
      <c r="BC10" s="559"/>
      <c r="BD10" s="51" t="s">
        <v>955</v>
      </c>
      <c r="BE10" s="56"/>
      <c r="BF10" s="15"/>
      <c r="BG10" s="97">
        <v>0</v>
      </c>
      <c r="BH10" s="93">
        <f t="shared" ref="BH10:BH15" si="35">BM10+BN10</f>
        <v>0</v>
      </c>
      <c r="BI10" s="559"/>
      <c r="BJ10" s="559"/>
      <c r="BK10" s="559"/>
      <c r="BL10" s="559"/>
      <c r="BM10" s="76">
        <f t="shared" ref="BM10:BM15" si="36">BI10+BJ10+BK10+BL10</f>
        <v>0</v>
      </c>
      <c r="BN10" s="559"/>
      <c r="BO10" s="51" t="s">
        <v>955</v>
      </c>
      <c r="BP10" s="190"/>
      <c r="BQ10" s="15"/>
      <c r="BR10" s="91">
        <v>0</v>
      </c>
      <c r="BS10" s="93">
        <f t="shared" ref="BS10:BS15" si="37">BX10+BY10</f>
        <v>0</v>
      </c>
      <c r="BT10" s="559"/>
      <c r="BU10" s="559"/>
      <c r="BV10" s="559"/>
      <c r="BW10" s="559"/>
      <c r="BX10" s="76">
        <f t="shared" ref="BX10:BX15" si="38">BT10+BU10+BV10+BW10</f>
        <v>0</v>
      </c>
      <c r="BY10" s="559"/>
      <c r="BZ10" s="51" t="s">
        <v>955</v>
      </c>
      <c r="CA10" s="190"/>
      <c r="CB10" s="15"/>
      <c r="CC10" s="91">
        <v>0</v>
      </c>
      <c r="CD10" s="93">
        <f t="shared" ref="CD10:CD15" si="39">CI10+CJ10</f>
        <v>0</v>
      </c>
      <c r="CE10" s="559"/>
      <c r="CF10" s="559"/>
      <c r="CG10" s="559"/>
      <c r="CH10" s="559"/>
      <c r="CI10" s="76">
        <f t="shared" ref="CI10:CI15" si="40">CE10+CF10+CG10+CH10</f>
        <v>0</v>
      </c>
      <c r="CJ10" s="559"/>
      <c r="CK10" s="51" t="s">
        <v>955</v>
      </c>
      <c r="CL10" s="190"/>
      <c r="CM10" s="15"/>
      <c r="CN10" s="91">
        <v>0</v>
      </c>
      <c r="CO10" s="93">
        <f t="shared" ref="CO10:CO15" si="41">CT10+CU10</f>
        <v>0</v>
      </c>
      <c r="CP10" s="219"/>
      <c r="CQ10" s="219"/>
      <c r="CR10" s="219"/>
      <c r="CS10" s="219"/>
      <c r="CT10" s="76">
        <f t="shared" ref="CT10:CT15" si="42">CP10+CQ10+CR10+CS10</f>
        <v>0</v>
      </c>
      <c r="CU10" s="559"/>
      <c r="CV10" s="51" t="s">
        <v>955</v>
      </c>
      <c r="CW10" s="190"/>
      <c r="CX10" s="15"/>
      <c r="CY10" s="91">
        <v>0</v>
      </c>
      <c r="CZ10" s="93">
        <f t="shared" ref="CZ10:CZ15" si="43">DE10+DF10</f>
        <v>0</v>
      </c>
      <c r="DA10" s="559"/>
      <c r="DB10" s="559"/>
      <c r="DC10" s="559"/>
      <c r="DD10" s="559"/>
      <c r="DE10" s="76">
        <f t="shared" ref="DE10:DE15" si="44">DA10+DB10+DC10+DD10</f>
        <v>0</v>
      </c>
      <c r="DF10" s="559"/>
      <c r="DG10" s="51" t="s">
        <v>955</v>
      </c>
      <c r="DH10" s="190"/>
      <c r="DI10" s="15"/>
      <c r="DJ10" s="32"/>
      <c r="DK10" s="32">
        <v>17000</v>
      </c>
      <c r="DL10" s="32">
        <v>18000</v>
      </c>
      <c r="DM10" s="32">
        <v>20000</v>
      </c>
      <c r="DN10" s="32"/>
      <c r="DO10" s="32"/>
      <c r="DP10" s="32"/>
      <c r="DQ10" s="32"/>
      <c r="DR10" s="32"/>
      <c r="DS10" s="32">
        <f t="shared" si="13"/>
        <v>55000</v>
      </c>
      <c r="DT10" s="32"/>
      <c r="DU10" s="35">
        <f t="shared" si="11"/>
        <v>55000</v>
      </c>
      <c r="DV10" s="35">
        <v>0</v>
      </c>
      <c r="DW10" s="35">
        <v>0</v>
      </c>
      <c r="DX10" s="35">
        <v>0</v>
      </c>
      <c r="DY10" s="35">
        <f>DS10</f>
        <v>55000</v>
      </c>
      <c r="DZ10" s="35">
        <f t="shared" si="12"/>
        <v>55000</v>
      </c>
      <c r="EA10" s="35"/>
    </row>
    <row r="11" spans="1:140" ht="123.75" customHeight="1" x14ac:dyDescent="0.25">
      <c r="A11" s="50" t="s">
        <v>360</v>
      </c>
      <c r="B11" s="615" t="s">
        <v>323</v>
      </c>
      <c r="C11" s="91">
        <f t="shared" si="24"/>
        <v>200000</v>
      </c>
      <c r="D11" s="63">
        <f t="shared" ref="D11:J15" si="45">P11+AA11+AL11+AW11+BH11+BS11+CD11+CO11+CZ11</f>
        <v>0</v>
      </c>
      <c r="E11" s="71">
        <f t="shared" si="45"/>
        <v>0</v>
      </c>
      <c r="F11" s="71">
        <f t="shared" si="45"/>
        <v>0</v>
      </c>
      <c r="G11" s="71">
        <f t="shared" si="45"/>
        <v>0</v>
      </c>
      <c r="H11" s="71">
        <f t="shared" si="45"/>
        <v>0</v>
      </c>
      <c r="I11" s="71">
        <f t="shared" si="45"/>
        <v>0</v>
      </c>
      <c r="J11" s="71">
        <f t="shared" si="45"/>
        <v>0</v>
      </c>
      <c r="K11" s="51" t="s">
        <v>956</v>
      </c>
      <c r="L11" s="204">
        <v>5</v>
      </c>
      <c r="M11" s="58">
        <f t="shared" si="26"/>
        <v>0</v>
      </c>
      <c r="N11" s="15"/>
      <c r="O11" s="691">
        <v>0</v>
      </c>
      <c r="P11" s="643">
        <f t="shared" si="27"/>
        <v>0</v>
      </c>
      <c r="Q11" s="675"/>
      <c r="R11" s="675"/>
      <c r="S11" s="675"/>
      <c r="T11" s="675"/>
      <c r="U11" s="683">
        <f t="shared" si="28"/>
        <v>0</v>
      </c>
      <c r="V11" s="675"/>
      <c r="W11" s="525" t="s">
        <v>956</v>
      </c>
      <c r="X11" s="672"/>
      <c r="Y11" s="15"/>
      <c r="Z11" s="97">
        <v>100000</v>
      </c>
      <c r="AA11" s="93">
        <f t="shared" si="29"/>
        <v>0</v>
      </c>
      <c r="AB11" s="137"/>
      <c r="AC11" s="137"/>
      <c r="AD11" s="137"/>
      <c r="AE11" s="137"/>
      <c r="AF11" s="76">
        <f t="shared" si="30"/>
        <v>0</v>
      </c>
      <c r="AG11" s="137"/>
      <c r="AH11" s="51" t="s">
        <v>956</v>
      </c>
      <c r="AI11" s="190"/>
      <c r="AJ11" s="15"/>
      <c r="AK11" s="97">
        <v>100000</v>
      </c>
      <c r="AL11" s="93">
        <f t="shared" si="31"/>
        <v>0</v>
      </c>
      <c r="AM11" s="137"/>
      <c r="AN11" s="137"/>
      <c r="AO11" s="137"/>
      <c r="AP11" s="137"/>
      <c r="AQ11" s="76">
        <f t="shared" si="32"/>
        <v>0</v>
      </c>
      <c r="AR11" s="137"/>
      <c r="AS11" s="51" t="s">
        <v>956</v>
      </c>
      <c r="AT11" s="190"/>
      <c r="AU11" s="15"/>
      <c r="AV11" s="97">
        <v>0</v>
      </c>
      <c r="AW11" s="93">
        <f t="shared" si="33"/>
        <v>0</v>
      </c>
      <c r="AX11" s="137"/>
      <c r="AY11" s="137"/>
      <c r="AZ11" s="137"/>
      <c r="BA11" s="137"/>
      <c r="BB11" s="76">
        <f t="shared" si="34"/>
        <v>0</v>
      </c>
      <c r="BC11" s="137"/>
      <c r="BD11" s="51" t="s">
        <v>956</v>
      </c>
      <c r="BE11" s="56"/>
      <c r="BF11" s="15"/>
      <c r="BG11" s="97">
        <v>0</v>
      </c>
      <c r="BH11" s="93">
        <f t="shared" si="35"/>
        <v>0</v>
      </c>
      <c r="BI11" s="137"/>
      <c r="BJ11" s="137"/>
      <c r="BK11" s="137"/>
      <c r="BL11" s="137"/>
      <c r="BM11" s="76">
        <f t="shared" si="36"/>
        <v>0</v>
      </c>
      <c r="BN11" s="137"/>
      <c r="BO11" s="51" t="s">
        <v>956</v>
      </c>
      <c r="BP11" s="190"/>
      <c r="BQ11" s="15"/>
      <c r="BR11" s="91">
        <v>0</v>
      </c>
      <c r="BS11" s="93">
        <f t="shared" si="37"/>
        <v>0</v>
      </c>
      <c r="BT11" s="137"/>
      <c r="BU11" s="137"/>
      <c r="BV11" s="137"/>
      <c r="BW11" s="137"/>
      <c r="BX11" s="76">
        <f t="shared" si="38"/>
        <v>0</v>
      </c>
      <c r="BY11" s="137"/>
      <c r="BZ11" s="51" t="s">
        <v>956</v>
      </c>
      <c r="CA11" s="190"/>
      <c r="CB11" s="15"/>
      <c r="CC11" s="91">
        <v>0</v>
      </c>
      <c r="CD11" s="93">
        <f t="shared" si="39"/>
        <v>0</v>
      </c>
      <c r="CE11" s="137"/>
      <c r="CF11" s="137"/>
      <c r="CG11" s="137"/>
      <c r="CH11" s="137"/>
      <c r="CI11" s="76">
        <f t="shared" si="40"/>
        <v>0</v>
      </c>
      <c r="CJ11" s="137"/>
      <c r="CK11" s="51" t="s">
        <v>956</v>
      </c>
      <c r="CL11" s="190"/>
      <c r="CM11" s="15"/>
      <c r="CN11" s="91">
        <v>0</v>
      </c>
      <c r="CO11" s="93">
        <f t="shared" si="41"/>
        <v>0</v>
      </c>
      <c r="CP11" s="220"/>
      <c r="CQ11" s="220"/>
      <c r="CR11" s="220"/>
      <c r="CS11" s="220"/>
      <c r="CT11" s="76">
        <f t="shared" si="42"/>
        <v>0</v>
      </c>
      <c r="CU11" s="137"/>
      <c r="CV11" s="51" t="s">
        <v>956</v>
      </c>
      <c r="CW11" s="190"/>
      <c r="CX11" s="15"/>
      <c r="CY11" s="91">
        <v>0</v>
      </c>
      <c r="CZ11" s="93">
        <f t="shared" si="43"/>
        <v>0</v>
      </c>
      <c r="DA11" s="137"/>
      <c r="DB11" s="137"/>
      <c r="DC11" s="137"/>
      <c r="DD11" s="137"/>
      <c r="DE11" s="76">
        <f t="shared" si="44"/>
        <v>0</v>
      </c>
      <c r="DF11" s="137"/>
      <c r="DG11" s="51" t="s">
        <v>956</v>
      </c>
      <c r="DH11" s="190"/>
      <c r="DI11" s="15"/>
      <c r="DJ11" s="32"/>
      <c r="DK11" s="32">
        <v>350000</v>
      </c>
      <c r="DL11" s="32">
        <v>400000</v>
      </c>
      <c r="DM11" s="32"/>
      <c r="DN11" s="32"/>
      <c r="DO11" s="32"/>
      <c r="DP11" s="32"/>
      <c r="DQ11" s="32"/>
      <c r="DR11" s="32"/>
      <c r="DS11" s="32">
        <f t="shared" si="13"/>
        <v>750000</v>
      </c>
      <c r="DT11" s="32"/>
      <c r="DU11" s="35">
        <f t="shared" si="11"/>
        <v>750000</v>
      </c>
      <c r="DV11" s="35">
        <f>DS11*0.85</f>
        <v>637500</v>
      </c>
      <c r="DW11" s="35">
        <f>DS11*0.1</f>
        <v>75000</v>
      </c>
      <c r="DX11" s="35"/>
      <c r="DY11" s="35">
        <f>DS11*0.05</f>
        <v>37500</v>
      </c>
      <c r="DZ11" s="35">
        <f t="shared" si="12"/>
        <v>750000</v>
      </c>
      <c r="EA11" s="35"/>
    </row>
    <row r="12" spans="1:140" ht="140.25" customHeight="1" x14ac:dyDescent="0.25">
      <c r="A12" s="50" t="s">
        <v>361</v>
      </c>
      <c r="B12" s="615" t="s">
        <v>418</v>
      </c>
      <c r="C12" s="91">
        <f t="shared" si="24"/>
        <v>100000</v>
      </c>
      <c r="D12" s="63">
        <f t="shared" si="45"/>
        <v>83951.2</v>
      </c>
      <c r="E12" s="71">
        <f t="shared" si="45"/>
        <v>0</v>
      </c>
      <c r="F12" s="71">
        <f t="shared" si="45"/>
        <v>22979</v>
      </c>
      <c r="G12" s="71">
        <f t="shared" si="45"/>
        <v>0</v>
      </c>
      <c r="H12" s="71">
        <f t="shared" si="45"/>
        <v>60972.2</v>
      </c>
      <c r="I12" s="71">
        <f t="shared" si="45"/>
        <v>83951.2</v>
      </c>
      <c r="J12" s="71">
        <f t="shared" si="45"/>
        <v>0</v>
      </c>
      <c r="K12" s="51" t="s">
        <v>957</v>
      </c>
      <c r="L12" s="204">
        <v>9</v>
      </c>
      <c r="M12" s="58">
        <f t="shared" si="26"/>
        <v>7</v>
      </c>
      <c r="N12" s="15"/>
      <c r="O12" s="691">
        <v>30000</v>
      </c>
      <c r="P12" s="643">
        <f t="shared" si="27"/>
        <v>83951.2</v>
      </c>
      <c r="Q12" s="675"/>
      <c r="R12" s="675">
        <v>22979</v>
      </c>
      <c r="S12" s="675"/>
      <c r="T12" s="675">
        <v>60972.2</v>
      </c>
      <c r="U12" s="683">
        <f t="shared" si="28"/>
        <v>83951.2</v>
      </c>
      <c r="V12" s="675"/>
      <c r="W12" s="525" t="s">
        <v>957</v>
      </c>
      <c r="X12" s="672">
        <v>7</v>
      </c>
      <c r="Y12" s="15"/>
      <c r="Z12" s="97">
        <v>35000</v>
      </c>
      <c r="AA12" s="93">
        <f t="shared" si="29"/>
        <v>0</v>
      </c>
      <c r="AB12" s="137"/>
      <c r="AC12" s="137"/>
      <c r="AD12" s="137"/>
      <c r="AE12" s="137"/>
      <c r="AF12" s="76">
        <f t="shared" si="30"/>
        <v>0</v>
      </c>
      <c r="AG12" s="137"/>
      <c r="AH12" s="51" t="s">
        <v>957</v>
      </c>
      <c r="AI12" s="190"/>
      <c r="AJ12" s="15"/>
      <c r="AK12" s="97">
        <v>35000</v>
      </c>
      <c r="AL12" s="93">
        <f t="shared" si="31"/>
        <v>0</v>
      </c>
      <c r="AM12" s="137"/>
      <c r="AN12" s="137"/>
      <c r="AO12" s="137"/>
      <c r="AP12" s="137"/>
      <c r="AQ12" s="76">
        <f t="shared" si="32"/>
        <v>0</v>
      </c>
      <c r="AR12" s="137"/>
      <c r="AS12" s="51" t="s">
        <v>957</v>
      </c>
      <c r="AT12" s="190"/>
      <c r="AU12" s="15"/>
      <c r="AV12" s="97">
        <v>0</v>
      </c>
      <c r="AW12" s="93">
        <f t="shared" si="33"/>
        <v>0</v>
      </c>
      <c r="AX12" s="137"/>
      <c r="AY12" s="137"/>
      <c r="AZ12" s="137"/>
      <c r="BA12" s="137"/>
      <c r="BB12" s="76">
        <f t="shared" si="34"/>
        <v>0</v>
      </c>
      <c r="BC12" s="137"/>
      <c r="BD12" s="51" t="s">
        <v>957</v>
      </c>
      <c r="BE12" s="56"/>
      <c r="BF12" s="15"/>
      <c r="BG12" s="97">
        <v>0</v>
      </c>
      <c r="BH12" s="93">
        <f t="shared" si="35"/>
        <v>0</v>
      </c>
      <c r="BI12" s="137"/>
      <c r="BJ12" s="137"/>
      <c r="BK12" s="137"/>
      <c r="BL12" s="137"/>
      <c r="BM12" s="76">
        <f t="shared" si="36"/>
        <v>0</v>
      </c>
      <c r="BN12" s="137"/>
      <c r="BO12" s="51" t="s">
        <v>957</v>
      </c>
      <c r="BP12" s="190"/>
      <c r="BQ12" s="15"/>
      <c r="BR12" s="91">
        <v>0</v>
      </c>
      <c r="BS12" s="93">
        <f t="shared" si="37"/>
        <v>0</v>
      </c>
      <c r="BT12" s="137"/>
      <c r="BU12" s="137"/>
      <c r="BV12" s="137"/>
      <c r="BW12" s="137"/>
      <c r="BX12" s="76">
        <f t="shared" si="38"/>
        <v>0</v>
      </c>
      <c r="BY12" s="137"/>
      <c r="BZ12" s="51" t="s">
        <v>957</v>
      </c>
      <c r="CA12" s="190"/>
      <c r="CB12" s="15"/>
      <c r="CC12" s="91">
        <v>0</v>
      </c>
      <c r="CD12" s="93">
        <f t="shared" si="39"/>
        <v>0</v>
      </c>
      <c r="CE12" s="137"/>
      <c r="CF12" s="137"/>
      <c r="CG12" s="137"/>
      <c r="CH12" s="137"/>
      <c r="CI12" s="76">
        <f t="shared" si="40"/>
        <v>0</v>
      </c>
      <c r="CJ12" s="137"/>
      <c r="CK12" s="51" t="s">
        <v>957</v>
      </c>
      <c r="CL12" s="190"/>
      <c r="CM12" s="15"/>
      <c r="CN12" s="91">
        <v>0</v>
      </c>
      <c r="CO12" s="93">
        <f t="shared" si="41"/>
        <v>0</v>
      </c>
      <c r="CP12" s="220"/>
      <c r="CQ12" s="220"/>
      <c r="CR12" s="220"/>
      <c r="CS12" s="220"/>
      <c r="CT12" s="76">
        <f t="shared" si="42"/>
        <v>0</v>
      </c>
      <c r="CU12" s="137"/>
      <c r="CV12" s="51" t="s">
        <v>957</v>
      </c>
      <c r="CW12" s="190"/>
      <c r="CX12" s="15"/>
      <c r="CY12" s="91">
        <v>0</v>
      </c>
      <c r="CZ12" s="93">
        <f t="shared" si="43"/>
        <v>0</v>
      </c>
      <c r="DA12" s="137"/>
      <c r="DB12" s="137"/>
      <c r="DC12" s="137"/>
      <c r="DD12" s="137"/>
      <c r="DE12" s="76">
        <f t="shared" si="44"/>
        <v>0</v>
      </c>
      <c r="DF12" s="137"/>
      <c r="DG12" s="51" t="s">
        <v>957</v>
      </c>
      <c r="DH12" s="190"/>
      <c r="DI12" s="15"/>
      <c r="DJ12" s="32"/>
      <c r="DK12" s="32"/>
      <c r="DL12" s="32"/>
      <c r="DM12" s="32"/>
      <c r="DN12" s="32"/>
      <c r="DO12" s="32"/>
      <c r="DP12" s="32"/>
      <c r="DQ12" s="32"/>
      <c r="DR12" s="32"/>
      <c r="DS12" s="32">
        <f t="shared" si="13"/>
        <v>0</v>
      </c>
      <c r="DT12" s="32"/>
    </row>
    <row r="13" spans="1:140" ht="99" customHeight="1" x14ac:dyDescent="0.25">
      <c r="A13" s="1174" t="s">
        <v>1052</v>
      </c>
      <c r="B13" s="1179" t="s">
        <v>324</v>
      </c>
      <c r="C13" s="91">
        <f t="shared" si="24"/>
        <v>300000</v>
      </c>
      <c r="D13" s="63">
        <f t="shared" si="45"/>
        <v>23425.72</v>
      </c>
      <c r="E13" s="71">
        <f t="shared" si="45"/>
        <v>0</v>
      </c>
      <c r="F13" s="71">
        <f t="shared" si="45"/>
        <v>0</v>
      </c>
      <c r="G13" s="71">
        <f t="shared" si="45"/>
        <v>0</v>
      </c>
      <c r="H13" s="71">
        <f t="shared" si="45"/>
        <v>23425.72</v>
      </c>
      <c r="I13" s="71">
        <f t="shared" si="45"/>
        <v>23425.72</v>
      </c>
      <c r="J13" s="71">
        <f t="shared" si="45"/>
        <v>0</v>
      </c>
      <c r="K13" s="621" t="s">
        <v>1050</v>
      </c>
      <c r="L13" s="1437">
        <v>3</v>
      </c>
      <c r="M13" s="58">
        <f t="shared" si="26"/>
        <v>2</v>
      </c>
      <c r="N13" s="15"/>
      <c r="O13" s="691">
        <v>0</v>
      </c>
      <c r="P13" s="643">
        <f t="shared" si="27"/>
        <v>23425.72</v>
      </c>
      <c r="Q13" s="675"/>
      <c r="R13" s="675"/>
      <c r="S13" s="675"/>
      <c r="T13" s="675">
        <f>15370.14+8055.58</f>
        <v>23425.72</v>
      </c>
      <c r="U13" s="683">
        <f t="shared" si="28"/>
        <v>23425.72</v>
      </c>
      <c r="V13" s="675"/>
      <c r="W13" s="1435" t="s">
        <v>958</v>
      </c>
      <c r="X13" s="672">
        <v>2</v>
      </c>
      <c r="Y13" s="15"/>
      <c r="Z13" s="97">
        <v>100000</v>
      </c>
      <c r="AA13" s="93">
        <f t="shared" si="29"/>
        <v>0</v>
      </c>
      <c r="AB13" s="137"/>
      <c r="AC13" s="137"/>
      <c r="AD13" s="137"/>
      <c r="AE13" s="137"/>
      <c r="AF13" s="76">
        <f t="shared" si="30"/>
        <v>0</v>
      </c>
      <c r="AG13" s="137"/>
      <c r="AH13" s="1409" t="s">
        <v>958</v>
      </c>
      <c r="AI13" s="1408"/>
      <c r="AJ13" s="15"/>
      <c r="AK13" s="97">
        <v>100000</v>
      </c>
      <c r="AL13" s="93">
        <f t="shared" si="31"/>
        <v>0</v>
      </c>
      <c r="AM13" s="137"/>
      <c r="AN13" s="137"/>
      <c r="AO13" s="137"/>
      <c r="AP13" s="137"/>
      <c r="AQ13" s="76">
        <f t="shared" si="32"/>
        <v>0</v>
      </c>
      <c r="AR13" s="137"/>
      <c r="AS13" s="1409" t="s">
        <v>958</v>
      </c>
      <c r="AT13" s="1408"/>
      <c r="AU13" s="15"/>
      <c r="AV13" s="97">
        <v>100000</v>
      </c>
      <c r="AW13" s="93">
        <f t="shared" si="33"/>
        <v>0</v>
      </c>
      <c r="AX13" s="137"/>
      <c r="AY13" s="137"/>
      <c r="AZ13" s="137"/>
      <c r="BA13" s="137"/>
      <c r="BB13" s="76">
        <f t="shared" si="34"/>
        <v>0</v>
      </c>
      <c r="BC13" s="137"/>
      <c r="BD13" s="1409" t="s">
        <v>958</v>
      </c>
      <c r="BE13" s="1416"/>
      <c r="BF13" s="15"/>
      <c r="BG13" s="97">
        <v>0</v>
      </c>
      <c r="BH13" s="93">
        <f t="shared" si="35"/>
        <v>0</v>
      </c>
      <c r="BI13" s="137"/>
      <c r="BJ13" s="137"/>
      <c r="BK13" s="137"/>
      <c r="BL13" s="137"/>
      <c r="BM13" s="76">
        <f t="shared" si="36"/>
        <v>0</v>
      </c>
      <c r="BN13" s="137"/>
      <c r="BO13" s="1409" t="s">
        <v>958</v>
      </c>
      <c r="BP13" s="1408"/>
      <c r="BQ13" s="15"/>
      <c r="BR13" s="91">
        <v>0</v>
      </c>
      <c r="BS13" s="93">
        <f t="shared" si="37"/>
        <v>0</v>
      </c>
      <c r="BT13" s="137"/>
      <c r="BU13" s="137"/>
      <c r="BV13" s="137"/>
      <c r="BW13" s="137"/>
      <c r="BX13" s="76">
        <f t="shared" si="38"/>
        <v>0</v>
      </c>
      <c r="BY13" s="137"/>
      <c r="BZ13" s="1409" t="s">
        <v>958</v>
      </c>
      <c r="CA13" s="1408"/>
      <c r="CB13" s="15"/>
      <c r="CC13" s="91">
        <v>0</v>
      </c>
      <c r="CD13" s="93">
        <f t="shared" si="39"/>
        <v>0</v>
      </c>
      <c r="CE13" s="137"/>
      <c r="CF13" s="137"/>
      <c r="CG13" s="137"/>
      <c r="CH13" s="137"/>
      <c r="CI13" s="76">
        <f t="shared" si="40"/>
        <v>0</v>
      </c>
      <c r="CJ13" s="137"/>
      <c r="CK13" s="1409" t="s">
        <v>958</v>
      </c>
      <c r="CL13" s="1408"/>
      <c r="CM13" s="15"/>
      <c r="CN13" s="91">
        <v>0</v>
      </c>
      <c r="CO13" s="93">
        <f t="shared" si="41"/>
        <v>0</v>
      </c>
      <c r="CP13" s="220"/>
      <c r="CQ13" s="220"/>
      <c r="CR13" s="220"/>
      <c r="CS13" s="220"/>
      <c r="CT13" s="76">
        <f t="shared" si="42"/>
        <v>0</v>
      </c>
      <c r="CU13" s="137"/>
      <c r="CV13" s="1409" t="s">
        <v>958</v>
      </c>
      <c r="CW13" s="1408"/>
      <c r="CX13" s="15"/>
      <c r="CY13" s="91">
        <v>0</v>
      </c>
      <c r="CZ13" s="93">
        <f t="shared" si="43"/>
        <v>0</v>
      </c>
      <c r="DA13" s="137"/>
      <c r="DB13" s="137"/>
      <c r="DC13" s="137"/>
      <c r="DD13" s="137"/>
      <c r="DE13" s="76">
        <f t="shared" si="44"/>
        <v>0</v>
      </c>
      <c r="DF13" s="137"/>
      <c r="DG13" s="1409" t="s">
        <v>958</v>
      </c>
      <c r="DH13" s="1408"/>
      <c r="DI13" s="15"/>
      <c r="DJ13" s="32"/>
      <c r="DK13" s="32"/>
      <c r="DL13" s="32">
        <v>500000</v>
      </c>
      <c r="DM13" s="32">
        <v>623000</v>
      </c>
      <c r="DN13" s="32"/>
      <c r="DO13" s="32"/>
      <c r="DP13" s="32"/>
      <c r="DQ13" s="32"/>
      <c r="DR13" s="32"/>
      <c r="DS13" s="32">
        <f t="shared" si="13"/>
        <v>1123000</v>
      </c>
      <c r="DT13" s="32"/>
      <c r="DU13" s="35">
        <f>DV13+DW13+DX13+DY13+EA13</f>
        <v>1123000</v>
      </c>
      <c r="DV13" s="35">
        <f>DS13*0.85</f>
        <v>954550</v>
      </c>
      <c r="DW13" s="35">
        <f>DS13*0.1</f>
        <v>112300</v>
      </c>
      <c r="DX13" s="35"/>
      <c r="DY13" s="35">
        <f>DS13*0.05</f>
        <v>56150</v>
      </c>
      <c r="DZ13" s="35">
        <f>SUM(DV13:DY13)</f>
        <v>1123000</v>
      </c>
      <c r="EA13" s="35"/>
    </row>
    <row r="14" spans="1:140" ht="86.25" customHeight="1" x14ac:dyDescent="0.25">
      <c r="A14" s="1174"/>
      <c r="B14" s="1179"/>
      <c r="C14" s="91">
        <f t="shared" si="24"/>
        <v>55000</v>
      </c>
      <c r="D14" s="63">
        <f t="shared" si="45"/>
        <v>3499.94</v>
      </c>
      <c r="E14" s="71">
        <f t="shared" si="45"/>
        <v>0</v>
      </c>
      <c r="F14" s="71">
        <f t="shared" si="45"/>
        <v>0</v>
      </c>
      <c r="G14" s="71">
        <f t="shared" si="45"/>
        <v>0</v>
      </c>
      <c r="H14" s="71">
        <f t="shared" si="45"/>
        <v>3499.94</v>
      </c>
      <c r="I14" s="71">
        <f t="shared" si="45"/>
        <v>3499.94</v>
      </c>
      <c r="J14" s="71">
        <f t="shared" si="45"/>
        <v>0</v>
      </c>
      <c r="K14" s="621" t="s">
        <v>1051</v>
      </c>
      <c r="L14" s="1437"/>
      <c r="M14" s="58">
        <f t="shared" si="26"/>
        <v>1</v>
      </c>
      <c r="N14" s="15"/>
      <c r="O14" s="691">
        <v>0</v>
      </c>
      <c r="P14" s="643">
        <f t="shared" si="27"/>
        <v>3499.94</v>
      </c>
      <c r="Q14" s="675"/>
      <c r="R14" s="675"/>
      <c r="S14" s="675"/>
      <c r="T14" s="675">
        <v>3499.94</v>
      </c>
      <c r="U14" s="683">
        <f t="shared" si="28"/>
        <v>3499.94</v>
      </c>
      <c r="V14" s="675"/>
      <c r="W14" s="1435"/>
      <c r="X14" s="672">
        <v>1</v>
      </c>
      <c r="Y14" s="15"/>
      <c r="Z14" s="97">
        <v>17000</v>
      </c>
      <c r="AA14" s="93">
        <f t="shared" si="29"/>
        <v>0</v>
      </c>
      <c r="AB14" s="137"/>
      <c r="AC14" s="137"/>
      <c r="AD14" s="137"/>
      <c r="AE14" s="137"/>
      <c r="AF14" s="76">
        <f t="shared" si="30"/>
        <v>0</v>
      </c>
      <c r="AG14" s="137"/>
      <c r="AH14" s="1409"/>
      <c r="AI14" s="1408"/>
      <c r="AJ14" s="15"/>
      <c r="AK14" s="97">
        <v>18000</v>
      </c>
      <c r="AL14" s="93">
        <f t="shared" si="31"/>
        <v>0</v>
      </c>
      <c r="AM14" s="137"/>
      <c r="AN14" s="137"/>
      <c r="AO14" s="137"/>
      <c r="AP14" s="137"/>
      <c r="AQ14" s="76">
        <f t="shared" si="32"/>
        <v>0</v>
      </c>
      <c r="AR14" s="137"/>
      <c r="AS14" s="1409"/>
      <c r="AT14" s="1408"/>
      <c r="AU14" s="15"/>
      <c r="AV14" s="97">
        <v>20000</v>
      </c>
      <c r="AW14" s="93">
        <f t="shared" si="33"/>
        <v>0</v>
      </c>
      <c r="AX14" s="137"/>
      <c r="AY14" s="137"/>
      <c r="AZ14" s="137"/>
      <c r="BA14" s="137"/>
      <c r="BB14" s="76">
        <f t="shared" si="34"/>
        <v>0</v>
      </c>
      <c r="BC14" s="137"/>
      <c r="BD14" s="1409"/>
      <c r="BE14" s="1416"/>
      <c r="BF14" s="15"/>
      <c r="BG14" s="97">
        <v>0</v>
      </c>
      <c r="BH14" s="93">
        <f t="shared" si="35"/>
        <v>0</v>
      </c>
      <c r="BI14" s="137"/>
      <c r="BJ14" s="137"/>
      <c r="BK14" s="137"/>
      <c r="BL14" s="137"/>
      <c r="BM14" s="76">
        <f t="shared" si="36"/>
        <v>0</v>
      </c>
      <c r="BN14" s="137"/>
      <c r="BO14" s="1409"/>
      <c r="BP14" s="1408"/>
      <c r="BQ14" s="15"/>
      <c r="BR14" s="91">
        <v>0</v>
      </c>
      <c r="BS14" s="93">
        <f t="shared" si="37"/>
        <v>0</v>
      </c>
      <c r="BT14" s="137"/>
      <c r="BU14" s="137"/>
      <c r="BV14" s="137"/>
      <c r="BW14" s="137"/>
      <c r="BX14" s="76">
        <f t="shared" si="38"/>
        <v>0</v>
      </c>
      <c r="BY14" s="137"/>
      <c r="BZ14" s="1409"/>
      <c r="CA14" s="1408"/>
      <c r="CB14" s="15"/>
      <c r="CC14" s="91">
        <v>0</v>
      </c>
      <c r="CD14" s="93">
        <f t="shared" si="39"/>
        <v>0</v>
      </c>
      <c r="CE14" s="137"/>
      <c r="CF14" s="137"/>
      <c r="CG14" s="137"/>
      <c r="CH14" s="137"/>
      <c r="CI14" s="76">
        <f t="shared" si="40"/>
        <v>0</v>
      </c>
      <c r="CJ14" s="137"/>
      <c r="CK14" s="1409"/>
      <c r="CL14" s="1408"/>
      <c r="CM14" s="15"/>
      <c r="CN14" s="91">
        <v>0</v>
      </c>
      <c r="CO14" s="93">
        <f t="shared" si="41"/>
        <v>0</v>
      </c>
      <c r="CP14" s="220"/>
      <c r="CQ14" s="220"/>
      <c r="CR14" s="220"/>
      <c r="CS14" s="220"/>
      <c r="CT14" s="76">
        <f t="shared" si="42"/>
        <v>0</v>
      </c>
      <c r="CU14" s="137"/>
      <c r="CV14" s="1409"/>
      <c r="CW14" s="1408"/>
      <c r="CX14" s="15"/>
      <c r="CY14" s="91">
        <v>0</v>
      </c>
      <c r="CZ14" s="93">
        <f t="shared" si="43"/>
        <v>0</v>
      </c>
      <c r="DA14" s="137"/>
      <c r="DB14" s="137"/>
      <c r="DC14" s="137"/>
      <c r="DD14" s="137"/>
      <c r="DE14" s="76">
        <f t="shared" si="44"/>
        <v>0</v>
      </c>
      <c r="DF14" s="137"/>
      <c r="DG14" s="1409"/>
      <c r="DH14" s="1408"/>
      <c r="DI14" s="15"/>
      <c r="DJ14" s="32"/>
      <c r="DK14" s="32"/>
      <c r="DL14" s="32"/>
      <c r="DM14" s="32"/>
      <c r="DN14" s="32"/>
      <c r="DO14" s="32"/>
      <c r="DP14" s="32"/>
      <c r="DQ14" s="32"/>
      <c r="DR14" s="32"/>
      <c r="DS14" s="32">
        <f t="shared" si="13"/>
        <v>0</v>
      </c>
      <c r="DT14" s="32"/>
    </row>
    <row r="15" spans="1:140" ht="67.5" customHeight="1" x14ac:dyDescent="0.25">
      <c r="A15" s="1174" t="s">
        <v>325</v>
      </c>
      <c r="B15" s="1179" t="s">
        <v>323</v>
      </c>
      <c r="C15" s="1275">
        <f t="shared" si="24"/>
        <v>750000</v>
      </c>
      <c r="D15" s="1280">
        <f t="shared" si="45"/>
        <v>0</v>
      </c>
      <c r="E15" s="1114">
        <f t="shared" si="45"/>
        <v>0</v>
      </c>
      <c r="F15" s="1114">
        <f t="shared" si="45"/>
        <v>0</v>
      </c>
      <c r="G15" s="1114">
        <f t="shared" si="45"/>
        <v>0</v>
      </c>
      <c r="H15" s="1114">
        <f t="shared" si="45"/>
        <v>0</v>
      </c>
      <c r="I15" s="1114">
        <f t="shared" si="45"/>
        <v>0</v>
      </c>
      <c r="J15" s="1114">
        <f t="shared" si="45"/>
        <v>0</v>
      </c>
      <c r="K15" s="51" t="s">
        <v>959</v>
      </c>
      <c r="L15" s="204">
        <v>12</v>
      </c>
      <c r="M15" s="58">
        <f t="shared" si="26"/>
        <v>3</v>
      </c>
      <c r="N15" s="15"/>
      <c r="O15" s="1332">
        <v>0</v>
      </c>
      <c r="P15" s="1066">
        <f t="shared" si="27"/>
        <v>0</v>
      </c>
      <c r="Q15" s="1069"/>
      <c r="R15" s="1069"/>
      <c r="S15" s="1069"/>
      <c r="T15" s="1069"/>
      <c r="U15" s="1157">
        <f t="shared" si="28"/>
        <v>0</v>
      </c>
      <c r="V15" s="1069"/>
      <c r="W15" s="525" t="s">
        <v>959</v>
      </c>
      <c r="X15" s="672">
        <v>3</v>
      </c>
      <c r="Y15" s="15"/>
      <c r="Z15" s="1113">
        <v>350000</v>
      </c>
      <c r="AA15" s="1280">
        <f t="shared" si="29"/>
        <v>0</v>
      </c>
      <c r="AB15" s="1024"/>
      <c r="AC15" s="1024"/>
      <c r="AD15" s="1024"/>
      <c r="AE15" s="1024"/>
      <c r="AF15" s="1114">
        <f t="shared" si="30"/>
        <v>0</v>
      </c>
      <c r="AG15" s="1024"/>
      <c r="AH15" s="51" t="s">
        <v>959</v>
      </c>
      <c r="AI15" s="190"/>
      <c r="AJ15" s="15"/>
      <c r="AK15" s="1113">
        <v>400000</v>
      </c>
      <c r="AL15" s="1280">
        <f t="shared" si="31"/>
        <v>0</v>
      </c>
      <c r="AM15" s="1024"/>
      <c r="AN15" s="1024"/>
      <c r="AO15" s="1024"/>
      <c r="AP15" s="1024"/>
      <c r="AQ15" s="1114">
        <f t="shared" si="32"/>
        <v>0</v>
      </c>
      <c r="AR15" s="1024"/>
      <c r="AS15" s="51" t="s">
        <v>959</v>
      </c>
      <c r="AT15" s="190"/>
      <c r="AU15" s="15"/>
      <c r="AV15" s="1113">
        <v>0</v>
      </c>
      <c r="AW15" s="1280">
        <f t="shared" si="33"/>
        <v>0</v>
      </c>
      <c r="AX15" s="1024"/>
      <c r="AY15" s="1024"/>
      <c r="AZ15" s="1024"/>
      <c r="BA15" s="1024"/>
      <c r="BB15" s="1114">
        <f t="shared" si="34"/>
        <v>0</v>
      </c>
      <c r="BC15" s="1024"/>
      <c r="BD15" s="51" t="s">
        <v>959</v>
      </c>
      <c r="BE15" s="56"/>
      <c r="BF15" s="15"/>
      <c r="BG15" s="1113">
        <v>0</v>
      </c>
      <c r="BH15" s="1280">
        <f t="shared" si="35"/>
        <v>0</v>
      </c>
      <c r="BI15" s="1024"/>
      <c r="BJ15" s="1024"/>
      <c r="BK15" s="1024"/>
      <c r="BL15" s="1024"/>
      <c r="BM15" s="1114">
        <f t="shared" si="36"/>
        <v>0</v>
      </c>
      <c r="BN15" s="1024"/>
      <c r="BO15" s="51" t="s">
        <v>959</v>
      </c>
      <c r="BP15" s="190"/>
      <c r="BQ15" s="15"/>
      <c r="BR15" s="1300">
        <v>0</v>
      </c>
      <c r="BS15" s="1280">
        <f t="shared" si="37"/>
        <v>0</v>
      </c>
      <c r="BT15" s="1024"/>
      <c r="BU15" s="1024"/>
      <c r="BV15" s="1024"/>
      <c r="BW15" s="1024"/>
      <c r="BX15" s="1114">
        <f t="shared" si="38"/>
        <v>0</v>
      </c>
      <c r="BY15" s="1024"/>
      <c r="BZ15" s="51" t="s">
        <v>959</v>
      </c>
      <c r="CA15" s="190"/>
      <c r="CB15" s="15"/>
      <c r="CC15" s="1300">
        <v>0</v>
      </c>
      <c r="CD15" s="1280">
        <f t="shared" si="39"/>
        <v>0</v>
      </c>
      <c r="CE15" s="1024"/>
      <c r="CF15" s="1024"/>
      <c r="CG15" s="1024"/>
      <c r="CH15" s="1024"/>
      <c r="CI15" s="1114">
        <f t="shared" si="40"/>
        <v>0</v>
      </c>
      <c r="CJ15" s="1024"/>
      <c r="CK15" s="51" t="s">
        <v>959</v>
      </c>
      <c r="CL15" s="190"/>
      <c r="CM15" s="15"/>
      <c r="CN15" s="1300">
        <v>0</v>
      </c>
      <c r="CO15" s="1280">
        <f t="shared" si="41"/>
        <v>0</v>
      </c>
      <c r="CP15" s="1389"/>
      <c r="CQ15" s="1389"/>
      <c r="CR15" s="1389"/>
      <c r="CS15" s="1389"/>
      <c r="CT15" s="1114">
        <f t="shared" si="42"/>
        <v>0</v>
      </c>
      <c r="CU15" s="1024"/>
      <c r="CV15" s="51" t="s">
        <v>959</v>
      </c>
      <c r="CW15" s="190"/>
      <c r="CX15" s="15"/>
      <c r="CY15" s="1300">
        <v>0</v>
      </c>
      <c r="CZ15" s="1280">
        <f t="shared" si="43"/>
        <v>0</v>
      </c>
      <c r="DA15" s="1024"/>
      <c r="DB15" s="1024"/>
      <c r="DC15" s="1024"/>
      <c r="DD15" s="1024"/>
      <c r="DE15" s="1114">
        <f t="shared" si="44"/>
        <v>0</v>
      </c>
      <c r="DF15" s="1024"/>
      <c r="DG15" s="51" t="s">
        <v>959</v>
      </c>
      <c r="DH15" s="190"/>
      <c r="DI15" s="15"/>
      <c r="DJ15" s="32"/>
      <c r="DK15" s="32"/>
      <c r="DL15" s="32"/>
      <c r="DM15" s="32"/>
      <c r="DN15" s="32"/>
      <c r="DO15" s="32"/>
      <c r="DP15" s="32"/>
      <c r="DQ15" s="32"/>
      <c r="DR15" s="32"/>
      <c r="DS15" s="32">
        <f t="shared" si="13"/>
        <v>0</v>
      </c>
      <c r="DT15" s="32"/>
    </row>
    <row r="16" spans="1:140" ht="61.5" customHeight="1" x14ac:dyDescent="0.25">
      <c r="A16" s="1174"/>
      <c r="B16" s="1179"/>
      <c r="C16" s="1276"/>
      <c r="D16" s="1423"/>
      <c r="E16" s="1175"/>
      <c r="F16" s="1175"/>
      <c r="G16" s="1175"/>
      <c r="H16" s="1175"/>
      <c r="I16" s="1175"/>
      <c r="J16" s="1175"/>
      <c r="K16" s="51" t="s">
        <v>960</v>
      </c>
      <c r="L16" s="204">
        <v>235</v>
      </c>
      <c r="M16" s="58">
        <f t="shared" si="26"/>
        <v>30</v>
      </c>
      <c r="N16" s="15"/>
      <c r="O16" s="1332"/>
      <c r="P16" s="1027"/>
      <c r="Q16" s="1071"/>
      <c r="R16" s="1071"/>
      <c r="S16" s="1071"/>
      <c r="T16" s="1071"/>
      <c r="U16" s="1159"/>
      <c r="V16" s="1071"/>
      <c r="W16" s="525" t="s">
        <v>960</v>
      </c>
      <c r="X16" s="672">
        <v>30</v>
      </c>
      <c r="Y16" s="15"/>
      <c r="Z16" s="1113"/>
      <c r="AA16" s="1281"/>
      <c r="AB16" s="1029"/>
      <c r="AC16" s="1029"/>
      <c r="AD16" s="1029"/>
      <c r="AE16" s="1029"/>
      <c r="AF16" s="1115"/>
      <c r="AG16" s="1029"/>
      <c r="AH16" s="51" t="s">
        <v>960</v>
      </c>
      <c r="AI16" s="190"/>
      <c r="AJ16" s="15"/>
      <c r="AK16" s="1113"/>
      <c r="AL16" s="1281"/>
      <c r="AM16" s="1029"/>
      <c r="AN16" s="1029"/>
      <c r="AO16" s="1029"/>
      <c r="AP16" s="1029"/>
      <c r="AQ16" s="1115"/>
      <c r="AR16" s="1029"/>
      <c r="AS16" s="51" t="s">
        <v>960</v>
      </c>
      <c r="AT16" s="190"/>
      <c r="AU16" s="15"/>
      <c r="AV16" s="1113"/>
      <c r="AW16" s="1281"/>
      <c r="AX16" s="1029"/>
      <c r="AY16" s="1029"/>
      <c r="AZ16" s="1029"/>
      <c r="BA16" s="1029"/>
      <c r="BB16" s="1115"/>
      <c r="BC16" s="1029"/>
      <c r="BD16" s="51" t="s">
        <v>960</v>
      </c>
      <c r="BE16" s="56"/>
      <c r="BF16" s="15"/>
      <c r="BG16" s="1113"/>
      <c r="BH16" s="1281"/>
      <c r="BI16" s="1029"/>
      <c r="BJ16" s="1029"/>
      <c r="BK16" s="1029"/>
      <c r="BL16" s="1029"/>
      <c r="BM16" s="1115"/>
      <c r="BN16" s="1029"/>
      <c r="BO16" s="51" t="s">
        <v>960</v>
      </c>
      <c r="BP16" s="190"/>
      <c r="BQ16" s="15"/>
      <c r="BR16" s="1300"/>
      <c r="BS16" s="1281"/>
      <c r="BT16" s="1029"/>
      <c r="BU16" s="1029"/>
      <c r="BV16" s="1029"/>
      <c r="BW16" s="1029"/>
      <c r="BX16" s="1115"/>
      <c r="BY16" s="1029"/>
      <c r="BZ16" s="51" t="s">
        <v>960</v>
      </c>
      <c r="CA16" s="190"/>
      <c r="CB16" s="15"/>
      <c r="CC16" s="1300"/>
      <c r="CD16" s="1281"/>
      <c r="CE16" s="1029"/>
      <c r="CF16" s="1029"/>
      <c r="CG16" s="1029"/>
      <c r="CH16" s="1029"/>
      <c r="CI16" s="1115"/>
      <c r="CJ16" s="1029"/>
      <c r="CK16" s="51" t="s">
        <v>960</v>
      </c>
      <c r="CL16" s="190"/>
      <c r="CM16" s="15"/>
      <c r="CN16" s="1300"/>
      <c r="CO16" s="1281"/>
      <c r="CP16" s="1390"/>
      <c r="CQ16" s="1390"/>
      <c r="CR16" s="1390"/>
      <c r="CS16" s="1390"/>
      <c r="CT16" s="1115"/>
      <c r="CU16" s="1029"/>
      <c r="CV16" s="51" t="s">
        <v>960</v>
      </c>
      <c r="CW16" s="190"/>
      <c r="CX16" s="15"/>
      <c r="CY16" s="1300"/>
      <c r="CZ16" s="1281"/>
      <c r="DA16" s="1029"/>
      <c r="DB16" s="1029"/>
      <c r="DC16" s="1029"/>
      <c r="DD16" s="1029"/>
      <c r="DE16" s="1115"/>
      <c r="DF16" s="1029"/>
      <c r="DG16" s="51" t="s">
        <v>960</v>
      </c>
      <c r="DH16" s="190"/>
      <c r="DI16" s="15"/>
      <c r="DJ16" s="32"/>
      <c r="DK16" s="32">
        <v>9200</v>
      </c>
      <c r="DL16" s="32">
        <v>10000</v>
      </c>
      <c r="DM16" s="32"/>
      <c r="DN16" s="32"/>
      <c r="DO16" s="32"/>
      <c r="DP16" s="32"/>
      <c r="DQ16" s="32"/>
      <c r="DR16" s="32"/>
      <c r="DS16" s="32">
        <f t="shared" si="13"/>
        <v>19200</v>
      </c>
      <c r="DT16" s="32"/>
      <c r="DU16" s="35">
        <f>DV16+DW16+DX16+DY16+EA16</f>
        <v>19200</v>
      </c>
      <c r="DV16" s="35">
        <f>DS16*0.85</f>
        <v>16320</v>
      </c>
      <c r="DW16" s="35">
        <f>DS16*0.1</f>
        <v>1920</v>
      </c>
      <c r="DX16" s="35"/>
      <c r="DY16" s="35">
        <f>DS16*0.05</f>
        <v>960</v>
      </c>
      <c r="DZ16" s="35">
        <f>SUM(DV16:DY16)</f>
        <v>19200</v>
      </c>
      <c r="EA16" s="35"/>
    </row>
    <row r="17" spans="1:140" ht="67.5" customHeight="1" x14ac:dyDescent="0.25">
      <c r="A17" s="1174" t="s">
        <v>326</v>
      </c>
      <c r="B17" s="1179" t="s">
        <v>324</v>
      </c>
      <c r="C17" s="1300">
        <f>O17+Z17+AK17+AV17+BG17+BR17+CC17+CN17+CY17</f>
        <v>1123000</v>
      </c>
      <c r="D17" s="1280">
        <f t="shared" ref="D17:J17" si="46">P17+AA17+AL17+AW17+BH17+BS17+CD17+CO17+CZ17</f>
        <v>0</v>
      </c>
      <c r="E17" s="1114">
        <f t="shared" si="46"/>
        <v>0</v>
      </c>
      <c r="F17" s="1114">
        <f t="shared" si="46"/>
        <v>0</v>
      </c>
      <c r="G17" s="1114">
        <f t="shared" si="46"/>
        <v>0</v>
      </c>
      <c r="H17" s="1114">
        <f t="shared" si="46"/>
        <v>0</v>
      </c>
      <c r="I17" s="1114">
        <f t="shared" si="46"/>
        <v>0</v>
      </c>
      <c r="J17" s="1114">
        <f t="shared" si="46"/>
        <v>0</v>
      </c>
      <c r="K17" s="51" t="s">
        <v>961</v>
      </c>
      <c r="L17" s="204">
        <v>4</v>
      </c>
      <c r="M17" s="58">
        <f t="shared" si="26"/>
        <v>0</v>
      </c>
      <c r="N17" s="15"/>
      <c r="O17" s="1332">
        <v>0</v>
      </c>
      <c r="P17" s="1066">
        <f>U17+V17</f>
        <v>0</v>
      </c>
      <c r="Q17" s="1069"/>
      <c r="R17" s="1069"/>
      <c r="S17" s="1069"/>
      <c r="T17" s="1069"/>
      <c r="U17" s="1157">
        <f>Q17+R17+S17+T17</f>
        <v>0</v>
      </c>
      <c r="V17" s="1069"/>
      <c r="W17" s="525" t="s">
        <v>961</v>
      </c>
      <c r="X17" s="672"/>
      <c r="Y17" s="15"/>
      <c r="Z17" s="1113">
        <v>0</v>
      </c>
      <c r="AA17" s="1280">
        <f>AF17+AG17</f>
        <v>0</v>
      </c>
      <c r="AB17" s="1024"/>
      <c r="AC17" s="1024"/>
      <c r="AD17" s="1024"/>
      <c r="AE17" s="1024"/>
      <c r="AF17" s="1114">
        <f>AB17+AC17+AD17+AE17</f>
        <v>0</v>
      </c>
      <c r="AG17" s="1024"/>
      <c r="AH17" s="51" t="s">
        <v>961</v>
      </c>
      <c r="AI17" s="190"/>
      <c r="AJ17" s="15"/>
      <c r="AK17" s="1113">
        <v>500000</v>
      </c>
      <c r="AL17" s="1280">
        <f>AQ17+AR17</f>
        <v>0</v>
      </c>
      <c r="AM17" s="1024"/>
      <c r="AN17" s="1024"/>
      <c r="AO17" s="1024"/>
      <c r="AP17" s="1024"/>
      <c r="AQ17" s="1114">
        <f>AM17+AN17+AO17+AP17</f>
        <v>0</v>
      </c>
      <c r="AR17" s="1024"/>
      <c r="AS17" s="51" t="s">
        <v>961</v>
      </c>
      <c r="AT17" s="190"/>
      <c r="AU17" s="15"/>
      <c r="AV17" s="1113">
        <v>623000</v>
      </c>
      <c r="AW17" s="1280">
        <f>BB17+BC17</f>
        <v>0</v>
      </c>
      <c r="AX17" s="1024"/>
      <c r="AY17" s="1024"/>
      <c r="AZ17" s="1024"/>
      <c r="BA17" s="1024"/>
      <c r="BB17" s="1114">
        <f>AX17+AY17+AZ17+BA17</f>
        <v>0</v>
      </c>
      <c r="BC17" s="1024"/>
      <c r="BD17" s="51" t="s">
        <v>961</v>
      </c>
      <c r="BE17" s="56"/>
      <c r="BF17" s="15"/>
      <c r="BG17" s="1113">
        <v>0</v>
      </c>
      <c r="BH17" s="1280">
        <f>BM17+BN17</f>
        <v>0</v>
      </c>
      <c r="BI17" s="1024"/>
      <c r="BJ17" s="1024"/>
      <c r="BK17" s="1024"/>
      <c r="BL17" s="1024"/>
      <c r="BM17" s="1114">
        <f>BI17+BJ17+BK17+BL17</f>
        <v>0</v>
      </c>
      <c r="BN17" s="1024"/>
      <c r="BO17" s="51" t="s">
        <v>961</v>
      </c>
      <c r="BP17" s="190"/>
      <c r="BQ17" s="15"/>
      <c r="BR17" s="1300">
        <v>0</v>
      </c>
      <c r="BS17" s="1280">
        <f>BX17+BY17</f>
        <v>0</v>
      </c>
      <c r="BT17" s="1024"/>
      <c r="BU17" s="1024"/>
      <c r="BV17" s="1024"/>
      <c r="BW17" s="1024"/>
      <c r="BX17" s="1114">
        <f>BT17+BU17+BV17+BW17</f>
        <v>0</v>
      </c>
      <c r="BY17" s="1024"/>
      <c r="BZ17" s="51" t="s">
        <v>961</v>
      </c>
      <c r="CA17" s="190"/>
      <c r="CB17" s="15"/>
      <c r="CC17" s="1300">
        <v>0</v>
      </c>
      <c r="CD17" s="1280">
        <f>CI17+CJ17</f>
        <v>0</v>
      </c>
      <c r="CE17" s="1024"/>
      <c r="CF17" s="1024"/>
      <c r="CG17" s="1024"/>
      <c r="CH17" s="1024"/>
      <c r="CI17" s="1114">
        <f>CE17+CF17+CG17+CH17</f>
        <v>0</v>
      </c>
      <c r="CJ17" s="1024"/>
      <c r="CK17" s="51" t="s">
        <v>961</v>
      </c>
      <c r="CL17" s="190"/>
      <c r="CM17" s="15"/>
      <c r="CN17" s="1300">
        <v>0</v>
      </c>
      <c r="CO17" s="1280">
        <f>CT17+CU17</f>
        <v>0</v>
      </c>
      <c r="CP17" s="1389"/>
      <c r="CQ17" s="1389"/>
      <c r="CR17" s="1389"/>
      <c r="CS17" s="1389"/>
      <c r="CT17" s="1114">
        <f>CP17+CQ17+CR17+CS17</f>
        <v>0</v>
      </c>
      <c r="CU17" s="1024"/>
      <c r="CV17" s="51" t="s">
        <v>961</v>
      </c>
      <c r="CW17" s="190"/>
      <c r="CX17" s="15"/>
      <c r="CY17" s="1300">
        <v>0</v>
      </c>
      <c r="CZ17" s="1280">
        <f>DE17+DF17</f>
        <v>0</v>
      </c>
      <c r="DA17" s="1024"/>
      <c r="DB17" s="1024"/>
      <c r="DC17" s="1024"/>
      <c r="DD17" s="1024"/>
      <c r="DE17" s="1114">
        <f>DA17+DB17+DC17+DD17</f>
        <v>0</v>
      </c>
      <c r="DF17" s="1024"/>
      <c r="DG17" s="51" t="s">
        <v>961</v>
      </c>
      <c r="DH17" s="190"/>
      <c r="DI17" s="15"/>
      <c r="DJ17" s="32"/>
      <c r="DK17" s="32"/>
      <c r="DL17" s="32">
        <v>30000</v>
      </c>
      <c r="DM17" s="32">
        <v>470000</v>
      </c>
      <c r="DN17" s="32">
        <v>200000</v>
      </c>
      <c r="DO17" s="32"/>
      <c r="DP17" s="32"/>
      <c r="DQ17" s="32"/>
      <c r="DR17" s="32"/>
      <c r="DS17" s="32">
        <f t="shared" si="13"/>
        <v>700000</v>
      </c>
      <c r="DT17" s="32"/>
      <c r="DU17" s="35">
        <f>DV17+DW17+DX17+DY17+EA17</f>
        <v>700000</v>
      </c>
      <c r="DV17" s="35">
        <f>DS17*0.85</f>
        <v>595000</v>
      </c>
      <c r="DW17" s="35">
        <f>DS17*0.1</f>
        <v>70000</v>
      </c>
      <c r="DX17" s="35"/>
      <c r="DY17" s="35">
        <f>DS17*0.05</f>
        <v>35000</v>
      </c>
      <c r="DZ17" s="35">
        <f>SUM(DV17:DY17)</f>
        <v>700000</v>
      </c>
      <c r="EA17" s="35"/>
    </row>
    <row r="18" spans="1:140" s="9" customFormat="1" ht="45" customHeight="1" x14ac:dyDescent="0.25">
      <c r="A18" s="1174"/>
      <c r="B18" s="1179"/>
      <c r="C18" s="1300"/>
      <c r="D18" s="1283"/>
      <c r="E18" s="1127"/>
      <c r="F18" s="1127"/>
      <c r="G18" s="1127"/>
      <c r="H18" s="1127"/>
      <c r="I18" s="1127"/>
      <c r="J18" s="1127"/>
      <c r="K18" s="1410" t="s">
        <v>962</v>
      </c>
      <c r="L18" s="204" t="s">
        <v>963</v>
      </c>
      <c r="M18" s="58">
        <f t="shared" si="26"/>
        <v>0</v>
      </c>
      <c r="N18" s="66"/>
      <c r="O18" s="1332"/>
      <c r="P18" s="1026"/>
      <c r="Q18" s="1070"/>
      <c r="R18" s="1070"/>
      <c r="S18" s="1070"/>
      <c r="T18" s="1070"/>
      <c r="U18" s="1158"/>
      <c r="V18" s="1070"/>
      <c r="W18" s="1439" t="s">
        <v>962</v>
      </c>
      <c r="X18" s="672"/>
      <c r="Y18" s="66"/>
      <c r="Z18" s="1113"/>
      <c r="AA18" s="1283"/>
      <c r="AB18" s="1037"/>
      <c r="AC18" s="1037"/>
      <c r="AD18" s="1037"/>
      <c r="AE18" s="1037"/>
      <c r="AF18" s="1127"/>
      <c r="AG18" s="1037"/>
      <c r="AH18" s="1410" t="s">
        <v>962</v>
      </c>
      <c r="AI18" s="190"/>
      <c r="AJ18" s="66"/>
      <c r="AK18" s="1113"/>
      <c r="AL18" s="1283"/>
      <c r="AM18" s="1037"/>
      <c r="AN18" s="1037"/>
      <c r="AO18" s="1037"/>
      <c r="AP18" s="1037"/>
      <c r="AQ18" s="1127"/>
      <c r="AR18" s="1037"/>
      <c r="AS18" s="1410" t="s">
        <v>962</v>
      </c>
      <c r="AT18" s="190"/>
      <c r="AU18" s="66"/>
      <c r="AV18" s="1113"/>
      <c r="AW18" s="1283"/>
      <c r="AX18" s="1037"/>
      <c r="AY18" s="1037"/>
      <c r="AZ18" s="1037"/>
      <c r="BA18" s="1037"/>
      <c r="BB18" s="1127"/>
      <c r="BC18" s="1037"/>
      <c r="BD18" s="1410" t="s">
        <v>962</v>
      </c>
      <c r="BE18" s="56"/>
      <c r="BF18" s="66"/>
      <c r="BG18" s="1113"/>
      <c r="BH18" s="1283"/>
      <c r="BI18" s="1037"/>
      <c r="BJ18" s="1037"/>
      <c r="BK18" s="1037"/>
      <c r="BL18" s="1037"/>
      <c r="BM18" s="1127"/>
      <c r="BN18" s="1037"/>
      <c r="BO18" s="1410" t="s">
        <v>962</v>
      </c>
      <c r="BP18" s="190"/>
      <c r="BQ18" s="66"/>
      <c r="BR18" s="1300"/>
      <c r="BS18" s="1283"/>
      <c r="BT18" s="1037"/>
      <c r="BU18" s="1037"/>
      <c r="BV18" s="1037"/>
      <c r="BW18" s="1037"/>
      <c r="BX18" s="1127"/>
      <c r="BY18" s="1037"/>
      <c r="BZ18" s="1410" t="s">
        <v>962</v>
      </c>
      <c r="CA18" s="190"/>
      <c r="CB18" s="66"/>
      <c r="CC18" s="1300"/>
      <c r="CD18" s="1283"/>
      <c r="CE18" s="1037"/>
      <c r="CF18" s="1037"/>
      <c r="CG18" s="1037"/>
      <c r="CH18" s="1037"/>
      <c r="CI18" s="1127"/>
      <c r="CJ18" s="1037"/>
      <c r="CK18" s="1410" t="s">
        <v>962</v>
      </c>
      <c r="CL18" s="190"/>
      <c r="CM18" s="66"/>
      <c r="CN18" s="1300"/>
      <c r="CO18" s="1283"/>
      <c r="CP18" s="1402"/>
      <c r="CQ18" s="1402"/>
      <c r="CR18" s="1402"/>
      <c r="CS18" s="1402"/>
      <c r="CT18" s="1127"/>
      <c r="CU18" s="1037"/>
      <c r="CV18" s="1410" t="s">
        <v>962</v>
      </c>
      <c r="CW18" s="190"/>
      <c r="CX18" s="66"/>
      <c r="CY18" s="1300"/>
      <c r="CZ18" s="1283"/>
      <c r="DA18" s="1037"/>
      <c r="DB18" s="1037"/>
      <c r="DC18" s="1037"/>
      <c r="DD18" s="1037"/>
      <c r="DE18" s="1127"/>
      <c r="DF18" s="1037"/>
      <c r="DG18" s="1410" t="s">
        <v>962</v>
      </c>
      <c r="DH18" s="190"/>
      <c r="DI18" s="66"/>
      <c r="DJ18" s="32"/>
      <c r="DK18" s="32"/>
      <c r="DL18" s="32"/>
      <c r="DM18" s="32">
        <v>40000</v>
      </c>
      <c r="DN18" s="32">
        <v>60000</v>
      </c>
      <c r="DO18" s="32"/>
      <c r="DP18" s="32"/>
      <c r="DQ18" s="32"/>
      <c r="DR18" s="32"/>
      <c r="DS18" s="32">
        <f t="shared" si="13"/>
        <v>100000</v>
      </c>
      <c r="DT18" s="32"/>
      <c r="DU18" s="35">
        <f>DV18+DW18+DX18+DY18+EA18</f>
        <v>100000</v>
      </c>
      <c r="DV18" s="35">
        <v>0</v>
      </c>
      <c r="DW18" s="35">
        <v>0</v>
      </c>
      <c r="DX18" s="35">
        <v>0</v>
      </c>
      <c r="DY18" s="35">
        <f>DS18</f>
        <v>100000</v>
      </c>
      <c r="DZ18" s="35">
        <f>SUM(DV18:DY18)</f>
        <v>100000</v>
      </c>
      <c r="EA18" s="35"/>
      <c r="EB18" s="33"/>
      <c r="EC18" s="33"/>
      <c r="ED18" s="33"/>
      <c r="EE18" s="33"/>
      <c r="EF18" s="33"/>
      <c r="EG18" s="33"/>
      <c r="EH18" s="33"/>
      <c r="EI18" s="33"/>
      <c r="EJ18"/>
    </row>
    <row r="19" spans="1:140" ht="63.75" customHeight="1" x14ac:dyDescent="0.25">
      <c r="A19" s="1174"/>
      <c r="B19" s="1179"/>
      <c r="C19" s="1300"/>
      <c r="D19" s="1281"/>
      <c r="E19" s="1115"/>
      <c r="F19" s="1115"/>
      <c r="G19" s="1115"/>
      <c r="H19" s="1115"/>
      <c r="I19" s="1115"/>
      <c r="J19" s="1115"/>
      <c r="K19" s="1410"/>
      <c r="L19" s="204">
        <v>137</v>
      </c>
      <c r="M19" s="58">
        <f t="shared" si="26"/>
        <v>0</v>
      </c>
      <c r="N19" s="15"/>
      <c r="O19" s="1332"/>
      <c r="P19" s="1027"/>
      <c r="Q19" s="1071"/>
      <c r="R19" s="1071"/>
      <c r="S19" s="1071"/>
      <c r="T19" s="1071"/>
      <c r="U19" s="1159"/>
      <c r="V19" s="1071"/>
      <c r="W19" s="1439"/>
      <c r="X19" s="672"/>
      <c r="Y19" s="15"/>
      <c r="Z19" s="1113"/>
      <c r="AA19" s="1281"/>
      <c r="AB19" s="1029"/>
      <c r="AC19" s="1029"/>
      <c r="AD19" s="1029"/>
      <c r="AE19" s="1029"/>
      <c r="AF19" s="1115"/>
      <c r="AG19" s="1029"/>
      <c r="AH19" s="1410"/>
      <c r="AI19" s="190"/>
      <c r="AJ19" s="15"/>
      <c r="AK19" s="1113"/>
      <c r="AL19" s="1281"/>
      <c r="AM19" s="1029"/>
      <c r="AN19" s="1029"/>
      <c r="AO19" s="1029"/>
      <c r="AP19" s="1029"/>
      <c r="AQ19" s="1115"/>
      <c r="AR19" s="1029"/>
      <c r="AS19" s="1410"/>
      <c r="AT19" s="190"/>
      <c r="AU19" s="15"/>
      <c r="AV19" s="1113"/>
      <c r="AW19" s="1281"/>
      <c r="AX19" s="1029"/>
      <c r="AY19" s="1029"/>
      <c r="AZ19" s="1029"/>
      <c r="BA19" s="1029"/>
      <c r="BB19" s="1115"/>
      <c r="BC19" s="1029"/>
      <c r="BD19" s="1410"/>
      <c r="BE19" s="56"/>
      <c r="BF19" s="15"/>
      <c r="BG19" s="1113"/>
      <c r="BH19" s="1281"/>
      <c r="BI19" s="1029"/>
      <c r="BJ19" s="1029"/>
      <c r="BK19" s="1029"/>
      <c r="BL19" s="1029"/>
      <c r="BM19" s="1115"/>
      <c r="BN19" s="1029"/>
      <c r="BO19" s="1410"/>
      <c r="BP19" s="190"/>
      <c r="BQ19" s="15"/>
      <c r="BR19" s="1300"/>
      <c r="BS19" s="1281"/>
      <c r="BT19" s="1029"/>
      <c r="BU19" s="1029"/>
      <c r="BV19" s="1029"/>
      <c r="BW19" s="1029"/>
      <c r="BX19" s="1115"/>
      <c r="BY19" s="1029"/>
      <c r="BZ19" s="1410"/>
      <c r="CA19" s="190"/>
      <c r="CB19" s="15"/>
      <c r="CC19" s="1300"/>
      <c r="CD19" s="1281"/>
      <c r="CE19" s="1029"/>
      <c r="CF19" s="1029"/>
      <c r="CG19" s="1029"/>
      <c r="CH19" s="1029"/>
      <c r="CI19" s="1115"/>
      <c r="CJ19" s="1029"/>
      <c r="CK19" s="1410"/>
      <c r="CL19" s="190"/>
      <c r="CM19" s="15"/>
      <c r="CN19" s="1300"/>
      <c r="CO19" s="1281"/>
      <c r="CP19" s="1390"/>
      <c r="CQ19" s="1390"/>
      <c r="CR19" s="1390"/>
      <c r="CS19" s="1390"/>
      <c r="CT19" s="1115"/>
      <c r="CU19" s="1029"/>
      <c r="CV19" s="1410"/>
      <c r="CW19" s="190"/>
      <c r="CX19" s="15"/>
      <c r="CY19" s="1300"/>
      <c r="CZ19" s="1281"/>
      <c r="DA19" s="1029"/>
      <c r="DB19" s="1029"/>
      <c r="DC19" s="1029"/>
      <c r="DD19" s="1029"/>
      <c r="DE19" s="1115"/>
      <c r="DF19" s="1029"/>
      <c r="DG19" s="1410"/>
      <c r="DH19" s="190"/>
      <c r="DI19" s="15"/>
      <c r="DJ19" s="32"/>
      <c r="DK19" s="32"/>
      <c r="DL19" s="32"/>
      <c r="DM19" s="32"/>
      <c r="DN19" s="32"/>
      <c r="DO19" s="32"/>
      <c r="DP19" s="32"/>
      <c r="DQ19" s="32"/>
      <c r="DR19" s="32"/>
      <c r="DS19" s="32">
        <f t="shared" si="13"/>
        <v>0</v>
      </c>
      <c r="DT19" s="32"/>
    </row>
    <row r="20" spans="1:140" ht="219.75" customHeight="1" x14ac:dyDescent="0.25">
      <c r="A20" s="50" t="s">
        <v>964</v>
      </c>
      <c r="B20" s="615" t="s">
        <v>329</v>
      </c>
      <c r="C20" s="91">
        <f t="shared" ref="C20:J22" si="47">O20+Z20+AK20+AV20+BG20+BR20+CC20+CN20+CY20</f>
        <v>19200</v>
      </c>
      <c r="D20" s="63">
        <f t="shared" si="47"/>
        <v>0</v>
      </c>
      <c r="E20" s="71">
        <f t="shared" si="47"/>
        <v>0</v>
      </c>
      <c r="F20" s="71">
        <f t="shared" si="47"/>
        <v>0</v>
      </c>
      <c r="G20" s="71">
        <f t="shared" si="47"/>
        <v>0</v>
      </c>
      <c r="H20" s="71">
        <f t="shared" si="47"/>
        <v>0</v>
      </c>
      <c r="I20" s="71">
        <f t="shared" si="47"/>
        <v>0</v>
      </c>
      <c r="J20" s="71">
        <f t="shared" si="47"/>
        <v>0</v>
      </c>
      <c r="K20" s="51" t="s">
        <v>327</v>
      </c>
      <c r="L20" s="204">
        <v>4</v>
      </c>
      <c r="M20" s="58">
        <f t="shared" si="26"/>
        <v>0</v>
      </c>
      <c r="N20" s="15"/>
      <c r="O20" s="691">
        <v>0</v>
      </c>
      <c r="P20" s="643">
        <f>U20+V20</f>
        <v>0</v>
      </c>
      <c r="Q20" s="675"/>
      <c r="R20" s="675"/>
      <c r="S20" s="675"/>
      <c r="T20" s="675"/>
      <c r="U20" s="683">
        <f>Q20+R20+S20+T20</f>
        <v>0</v>
      </c>
      <c r="V20" s="675"/>
      <c r="W20" s="525" t="s">
        <v>327</v>
      </c>
      <c r="X20" s="672"/>
      <c r="Y20" s="15"/>
      <c r="Z20" s="97">
        <v>9200</v>
      </c>
      <c r="AA20" s="93">
        <f>AF20+AG20</f>
        <v>0</v>
      </c>
      <c r="AB20" s="137"/>
      <c r="AC20" s="137"/>
      <c r="AD20" s="137"/>
      <c r="AE20" s="137"/>
      <c r="AF20" s="76">
        <f>AB20+AC20+AD20+AE20</f>
        <v>0</v>
      </c>
      <c r="AG20" s="137"/>
      <c r="AH20" s="51" t="s">
        <v>327</v>
      </c>
      <c r="AI20" s="190"/>
      <c r="AJ20" s="15"/>
      <c r="AK20" s="97">
        <v>10000</v>
      </c>
      <c r="AL20" s="93">
        <f>AQ20+AR20</f>
        <v>0</v>
      </c>
      <c r="AM20" s="137"/>
      <c r="AN20" s="137"/>
      <c r="AO20" s="137"/>
      <c r="AP20" s="137"/>
      <c r="AQ20" s="76">
        <f>AM20+AN20+AO20+AP20</f>
        <v>0</v>
      </c>
      <c r="AR20" s="137"/>
      <c r="AS20" s="51" t="s">
        <v>327</v>
      </c>
      <c r="AT20" s="190"/>
      <c r="AU20" s="15"/>
      <c r="AV20" s="97">
        <v>0</v>
      </c>
      <c r="AW20" s="93">
        <f>BB20+BC20</f>
        <v>0</v>
      </c>
      <c r="AX20" s="137"/>
      <c r="AY20" s="137"/>
      <c r="AZ20" s="137"/>
      <c r="BA20" s="137"/>
      <c r="BB20" s="76">
        <f>AX20+AY20+AZ20+BA20</f>
        <v>0</v>
      </c>
      <c r="BC20" s="137"/>
      <c r="BD20" s="51" t="s">
        <v>327</v>
      </c>
      <c r="BE20" s="56"/>
      <c r="BF20" s="15"/>
      <c r="BG20" s="97">
        <v>0</v>
      </c>
      <c r="BH20" s="93">
        <f>BM20+BN20</f>
        <v>0</v>
      </c>
      <c r="BI20" s="137"/>
      <c r="BJ20" s="137"/>
      <c r="BK20" s="137"/>
      <c r="BL20" s="137"/>
      <c r="BM20" s="76">
        <f>BI20+BJ20+BK20+BL20</f>
        <v>0</v>
      </c>
      <c r="BN20" s="137"/>
      <c r="BO20" s="51" t="s">
        <v>327</v>
      </c>
      <c r="BP20" s="190"/>
      <c r="BQ20" s="15"/>
      <c r="BR20" s="91">
        <v>0</v>
      </c>
      <c r="BS20" s="93">
        <f>BX20+BY20</f>
        <v>0</v>
      </c>
      <c r="BT20" s="137"/>
      <c r="BU20" s="137"/>
      <c r="BV20" s="137"/>
      <c r="BW20" s="137"/>
      <c r="BX20" s="76">
        <f>BT20+BU20+BV20+BW20</f>
        <v>0</v>
      </c>
      <c r="BY20" s="137"/>
      <c r="BZ20" s="51" t="s">
        <v>327</v>
      </c>
      <c r="CA20" s="190"/>
      <c r="CB20" s="15"/>
      <c r="CC20" s="91">
        <v>0</v>
      </c>
      <c r="CD20" s="93">
        <f>CI20+CJ20</f>
        <v>0</v>
      </c>
      <c r="CE20" s="137"/>
      <c r="CF20" s="137"/>
      <c r="CG20" s="137"/>
      <c r="CH20" s="137"/>
      <c r="CI20" s="76">
        <f>CE20+CF20+CG20+CH20</f>
        <v>0</v>
      </c>
      <c r="CJ20" s="137"/>
      <c r="CK20" s="51" t="s">
        <v>327</v>
      </c>
      <c r="CL20" s="190"/>
      <c r="CM20" s="15"/>
      <c r="CN20" s="91">
        <v>0</v>
      </c>
      <c r="CO20" s="93">
        <f>CT20+CU20</f>
        <v>0</v>
      </c>
      <c r="CP20" s="220"/>
      <c r="CQ20" s="220"/>
      <c r="CR20" s="220"/>
      <c r="CS20" s="220"/>
      <c r="CT20" s="76">
        <f>CP20+CQ20+CR20+CS20</f>
        <v>0</v>
      </c>
      <c r="CU20" s="137"/>
      <c r="CV20" s="51" t="s">
        <v>327</v>
      </c>
      <c r="CW20" s="190"/>
      <c r="CX20" s="15"/>
      <c r="CY20" s="91">
        <v>0</v>
      </c>
      <c r="CZ20" s="93">
        <f>DE20+DF20</f>
        <v>0</v>
      </c>
      <c r="DA20" s="137"/>
      <c r="DB20" s="137"/>
      <c r="DC20" s="137"/>
      <c r="DD20" s="137"/>
      <c r="DE20" s="76">
        <f>DA20+DB20+DC20+DD20</f>
        <v>0</v>
      </c>
      <c r="DF20" s="137"/>
      <c r="DG20" s="51" t="s">
        <v>327</v>
      </c>
      <c r="DH20" s="190"/>
      <c r="DI20" s="15"/>
      <c r="DJ20" s="32"/>
      <c r="DK20" s="32">
        <v>10000</v>
      </c>
      <c r="DL20" s="32">
        <v>10000</v>
      </c>
      <c r="DM20" s="32"/>
      <c r="DN20" s="32"/>
      <c r="DO20" s="32"/>
      <c r="DP20" s="32"/>
      <c r="DQ20" s="32"/>
      <c r="DR20" s="32"/>
      <c r="DS20" s="32">
        <f t="shared" si="13"/>
        <v>20000</v>
      </c>
      <c r="DT20" s="32"/>
      <c r="DU20" s="35">
        <f>DV20+DW20+DX20+DY20+EA20</f>
        <v>20000</v>
      </c>
      <c r="DV20" s="35">
        <f>DS20*0.85</f>
        <v>17000</v>
      </c>
      <c r="DW20" s="35">
        <f>DS20*0.1</f>
        <v>2000</v>
      </c>
      <c r="DX20" s="35"/>
      <c r="DY20" s="35">
        <f>DS20*0.05</f>
        <v>1000</v>
      </c>
      <c r="DZ20" s="35">
        <f>SUM(DV20:DY20)</f>
        <v>20000</v>
      </c>
      <c r="EA20" s="35"/>
    </row>
    <row r="21" spans="1:140" ht="69" customHeight="1" x14ac:dyDescent="0.25">
      <c r="A21" s="1174" t="s">
        <v>965</v>
      </c>
      <c r="B21" s="1179" t="s">
        <v>328</v>
      </c>
      <c r="C21" s="91">
        <f t="shared" si="47"/>
        <v>700000</v>
      </c>
      <c r="D21" s="63">
        <f t="shared" si="47"/>
        <v>0</v>
      </c>
      <c r="E21" s="71">
        <f t="shared" si="47"/>
        <v>0</v>
      </c>
      <c r="F21" s="71">
        <f t="shared" si="47"/>
        <v>0</v>
      </c>
      <c r="G21" s="71">
        <f t="shared" si="47"/>
        <v>0</v>
      </c>
      <c r="H21" s="71">
        <f t="shared" si="47"/>
        <v>0</v>
      </c>
      <c r="I21" s="71">
        <f t="shared" si="47"/>
        <v>0</v>
      </c>
      <c r="J21" s="71">
        <f t="shared" si="47"/>
        <v>0</v>
      </c>
      <c r="K21" s="1409" t="s">
        <v>966</v>
      </c>
      <c r="L21" s="1438">
        <v>1</v>
      </c>
      <c r="M21" s="58">
        <f t="shared" si="26"/>
        <v>0</v>
      </c>
      <c r="N21" s="15"/>
      <c r="O21" s="691">
        <v>0</v>
      </c>
      <c r="P21" s="643">
        <f>U21+V21</f>
        <v>0</v>
      </c>
      <c r="Q21" s="675"/>
      <c r="R21" s="675"/>
      <c r="S21" s="675"/>
      <c r="T21" s="675"/>
      <c r="U21" s="683">
        <f>Q21+R21+S21+T21</f>
        <v>0</v>
      </c>
      <c r="V21" s="675"/>
      <c r="W21" s="1435" t="s">
        <v>966</v>
      </c>
      <c r="X21" s="1436"/>
      <c r="Y21" s="15"/>
      <c r="Z21" s="97">
        <v>0</v>
      </c>
      <c r="AA21" s="93">
        <f>AF21+AG21</f>
        <v>0</v>
      </c>
      <c r="AB21" s="137"/>
      <c r="AC21" s="137"/>
      <c r="AD21" s="137"/>
      <c r="AE21" s="137"/>
      <c r="AF21" s="76">
        <f>AB21+AC21+AD21+AE21</f>
        <v>0</v>
      </c>
      <c r="AG21" s="137"/>
      <c r="AH21" s="1409" t="s">
        <v>966</v>
      </c>
      <c r="AI21" s="1408"/>
      <c r="AJ21" s="15"/>
      <c r="AK21" s="97">
        <v>30000</v>
      </c>
      <c r="AL21" s="93">
        <f>AQ21+AR21</f>
        <v>0</v>
      </c>
      <c r="AM21" s="137"/>
      <c r="AN21" s="137"/>
      <c r="AO21" s="137"/>
      <c r="AP21" s="137"/>
      <c r="AQ21" s="76">
        <f>AM21+AN21+AO21+AP21</f>
        <v>0</v>
      </c>
      <c r="AR21" s="137"/>
      <c r="AS21" s="1409" t="s">
        <v>966</v>
      </c>
      <c r="AT21" s="1408"/>
      <c r="AU21" s="15"/>
      <c r="AV21" s="97">
        <v>470000</v>
      </c>
      <c r="AW21" s="93">
        <f>BB21+BC21</f>
        <v>0</v>
      </c>
      <c r="AX21" s="137"/>
      <c r="AY21" s="137"/>
      <c r="AZ21" s="137"/>
      <c r="BA21" s="137"/>
      <c r="BB21" s="76">
        <f>AX21+AY21+AZ21+BA21</f>
        <v>0</v>
      </c>
      <c r="BC21" s="137"/>
      <c r="BD21" s="1409" t="s">
        <v>966</v>
      </c>
      <c r="BE21" s="1416"/>
      <c r="BF21" s="15"/>
      <c r="BG21" s="97">
        <v>200000</v>
      </c>
      <c r="BH21" s="93">
        <f>BM21+BN21</f>
        <v>0</v>
      </c>
      <c r="BI21" s="137"/>
      <c r="BJ21" s="137"/>
      <c r="BK21" s="137"/>
      <c r="BL21" s="137"/>
      <c r="BM21" s="76">
        <f>BI21+BJ21+BK21+BL21</f>
        <v>0</v>
      </c>
      <c r="BN21" s="137"/>
      <c r="BO21" s="1409" t="s">
        <v>966</v>
      </c>
      <c r="BP21" s="1408"/>
      <c r="BQ21" s="15"/>
      <c r="BR21" s="91">
        <v>0</v>
      </c>
      <c r="BS21" s="93">
        <f>BX21+BY21</f>
        <v>0</v>
      </c>
      <c r="BT21" s="137"/>
      <c r="BU21" s="137"/>
      <c r="BV21" s="137"/>
      <c r="BW21" s="137"/>
      <c r="BX21" s="76">
        <f>BT21+BU21+BV21+BW21</f>
        <v>0</v>
      </c>
      <c r="BY21" s="137"/>
      <c r="BZ21" s="1409" t="s">
        <v>966</v>
      </c>
      <c r="CA21" s="1408"/>
      <c r="CB21" s="15"/>
      <c r="CC21" s="91">
        <v>0</v>
      </c>
      <c r="CD21" s="93">
        <f>CI21+CJ21</f>
        <v>0</v>
      </c>
      <c r="CE21" s="137"/>
      <c r="CF21" s="137"/>
      <c r="CG21" s="137"/>
      <c r="CH21" s="137"/>
      <c r="CI21" s="76">
        <f>CE21+CF21+CG21+CH21</f>
        <v>0</v>
      </c>
      <c r="CJ21" s="137"/>
      <c r="CK21" s="1409" t="s">
        <v>966</v>
      </c>
      <c r="CL21" s="1408"/>
      <c r="CM21" s="15"/>
      <c r="CN21" s="91">
        <v>0</v>
      </c>
      <c r="CO21" s="93">
        <f>CT21+CU21</f>
        <v>0</v>
      </c>
      <c r="CP21" s="220"/>
      <c r="CQ21" s="220"/>
      <c r="CR21" s="220"/>
      <c r="CS21" s="220"/>
      <c r="CT21" s="76">
        <f>CP21+CQ21+CR21+CS21</f>
        <v>0</v>
      </c>
      <c r="CU21" s="137"/>
      <c r="CV21" s="1409" t="s">
        <v>966</v>
      </c>
      <c r="CW21" s="1408"/>
      <c r="CX21" s="15"/>
      <c r="CY21" s="91">
        <v>0</v>
      </c>
      <c r="CZ21" s="93">
        <f>DE21+DF21</f>
        <v>0</v>
      </c>
      <c r="DA21" s="137"/>
      <c r="DB21" s="137"/>
      <c r="DC21" s="137"/>
      <c r="DD21" s="137"/>
      <c r="DE21" s="76">
        <f>DA21+DB21+DC21+DD21</f>
        <v>0</v>
      </c>
      <c r="DF21" s="137"/>
      <c r="DG21" s="1409" t="s">
        <v>966</v>
      </c>
      <c r="DH21" s="1408"/>
      <c r="DI21" s="15"/>
      <c r="DJ21" s="32"/>
      <c r="DK21" s="32"/>
      <c r="DL21" s="32"/>
      <c r="DM21" s="32"/>
      <c r="DN21" s="32"/>
      <c r="DO21" s="32"/>
      <c r="DP21" s="32"/>
      <c r="DQ21" s="32"/>
      <c r="DR21" s="32"/>
      <c r="DS21" s="32">
        <f t="shared" si="13"/>
        <v>0</v>
      </c>
      <c r="DT21" s="32"/>
    </row>
    <row r="22" spans="1:140" ht="72.75" customHeight="1" x14ac:dyDescent="0.25">
      <c r="A22" s="1174"/>
      <c r="B22" s="1179"/>
      <c r="C22" s="91">
        <f t="shared" si="47"/>
        <v>100000</v>
      </c>
      <c r="D22" s="63">
        <f t="shared" si="47"/>
        <v>0</v>
      </c>
      <c r="E22" s="71">
        <f t="shared" si="47"/>
        <v>0</v>
      </c>
      <c r="F22" s="71">
        <f t="shared" si="47"/>
        <v>0</v>
      </c>
      <c r="G22" s="71">
        <f t="shared" si="47"/>
        <v>0</v>
      </c>
      <c r="H22" s="71">
        <f t="shared" si="47"/>
        <v>0</v>
      </c>
      <c r="I22" s="71">
        <f t="shared" si="47"/>
        <v>0</v>
      </c>
      <c r="J22" s="71">
        <f t="shared" si="47"/>
        <v>0</v>
      </c>
      <c r="K22" s="1409"/>
      <c r="L22" s="1438"/>
      <c r="M22" s="58">
        <f t="shared" si="26"/>
        <v>0</v>
      </c>
      <c r="N22" s="15"/>
      <c r="O22" s="691">
        <v>0</v>
      </c>
      <c r="P22" s="643">
        <f>U22+V22</f>
        <v>0</v>
      </c>
      <c r="Q22" s="675"/>
      <c r="R22" s="675"/>
      <c r="S22" s="675"/>
      <c r="T22" s="675"/>
      <c r="U22" s="683">
        <f>Q22+R22+S22+T22</f>
        <v>0</v>
      </c>
      <c r="V22" s="675"/>
      <c r="W22" s="1435"/>
      <c r="X22" s="1436"/>
      <c r="Y22" s="15"/>
      <c r="Z22" s="97">
        <v>0</v>
      </c>
      <c r="AA22" s="93">
        <f>AF22+AG22</f>
        <v>0</v>
      </c>
      <c r="AB22" s="137"/>
      <c r="AC22" s="137"/>
      <c r="AD22" s="137"/>
      <c r="AE22" s="137"/>
      <c r="AF22" s="76">
        <f>AB22+AC22+AD22+AE22</f>
        <v>0</v>
      </c>
      <c r="AG22" s="137"/>
      <c r="AH22" s="1409"/>
      <c r="AI22" s="1408"/>
      <c r="AJ22" s="15"/>
      <c r="AK22" s="97">
        <v>0</v>
      </c>
      <c r="AL22" s="93">
        <f>AQ22+AR22</f>
        <v>0</v>
      </c>
      <c r="AM22" s="137"/>
      <c r="AN22" s="137"/>
      <c r="AO22" s="137"/>
      <c r="AP22" s="137"/>
      <c r="AQ22" s="76">
        <f>AM22+AN22+AO22+AP22</f>
        <v>0</v>
      </c>
      <c r="AR22" s="137"/>
      <c r="AS22" s="1409"/>
      <c r="AT22" s="1408"/>
      <c r="AU22" s="15"/>
      <c r="AV22" s="97">
        <v>40000</v>
      </c>
      <c r="AW22" s="93">
        <f>BB22+BC22</f>
        <v>0</v>
      </c>
      <c r="AX22" s="137"/>
      <c r="AY22" s="137"/>
      <c r="AZ22" s="137"/>
      <c r="BA22" s="137"/>
      <c r="BB22" s="76">
        <f>AX22+AY22+AZ22+BA22</f>
        <v>0</v>
      </c>
      <c r="BC22" s="137"/>
      <c r="BD22" s="1409"/>
      <c r="BE22" s="1416"/>
      <c r="BF22" s="15"/>
      <c r="BG22" s="97">
        <v>60000</v>
      </c>
      <c r="BH22" s="93">
        <f>BM22+BN22</f>
        <v>0</v>
      </c>
      <c r="BI22" s="137"/>
      <c r="BJ22" s="137"/>
      <c r="BK22" s="137"/>
      <c r="BL22" s="137"/>
      <c r="BM22" s="76">
        <f>BI22+BJ22+BK22+BL22</f>
        <v>0</v>
      </c>
      <c r="BN22" s="137"/>
      <c r="BO22" s="1409"/>
      <c r="BP22" s="1408"/>
      <c r="BQ22" s="15"/>
      <c r="BR22" s="91">
        <v>0</v>
      </c>
      <c r="BS22" s="93">
        <f>BX22+BY22</f>
        <v>0</v>
      </c>
      <c r="BT22" s="137"/>
      <c r="BU22" s="137"/>
      <c r="BV22" s="137"/>
      <c r="BW22" s="137"/>
      <c r="BX22" s="76">
        <f>BT22+BU22+BV22+BW22</f>
        <v>0</v>
      </c>
      <c r="BY22" s="137"/>
      <c r="BZ22" s="1409"/>
      <c r="CA22" s="1408"/>
      <c r="CB22" s="15"/>
      <c r="CC22" s="91">
        <v>0</v>
      </c>
      <c r="CD22" s="93">
        <f>CI22+CJ22</f>
        <v>0</v>
      </c>
      <c r="CE22" s="137"/>
      <c r="CF22" s="137"/>
      <c r="CG22" s="137"/>
      <c r="CH22" s="137"/>
      <c r="CI22" s="76">
        <f>CE22+CF22+CG22+CH22</f>
        <v>0</v>
      </c>
      <c r="CJ22" s="137"/>
      <c r="CK22" s="1409"/>
      <c r="CL22" s="1408"/>
      <c r="CM22" s="15"/>
      <c r="CN22" s="91">
        <v>0</v>
      </c>
      <c r="CO22" s="93">
        <f>CT22+CU22</f>
        <v>0</v>
      </c>
      <c r="CP22" s="220"/>
      <c r="CQ22" s="220"/>
      <c r="CR22" s="220"/>
      <c r="CS22" s="220"/>
      <c r="CT22" s="76">
        <f>CP22+CQ22+CR22+CS22</f>
        <v>0</v>
      </c>
      <c r="CU22" s="137"/>
      <c r="CV22" s="1409"/>
      <c r="CW22" s="1408"/>
      <c r="CX22" s="15"/>
      <c r="CY22" s="91">
        <v>0</v>
      </c>
      <c r="CZ22" s="93">
        <f>DE22+DF22</f>
        <v>0</v>
      </c>
      <c r="DA22" s="137"/>
      <c r="DB22" s="137"/>
      <c r="DC22" s="137"/>
      <c r="DD22" s="137"/>
      <c r="DE22" s="76">
        <f>DA22+DB22+DC22+DD22</f>
        <v>0</v>
      </c>
      <c r="DF22" s="137"/>
      <c r="DG22" s="1409"/>
      <c r="DH22" s="1408"/>
      <c r="DI22" s="15"/>
      <c r="DJ22" s="32"/>
      <c r="DK22" s="32">
        <v>5000</v>
      </c>
      <c r="DL22" s="32">
        <v>5000</v>
      </c>
      <c r="DM22" s="32"/>
      <c r="DN22" s="32"/>
      <c r="DO22" s="32"/>
      <c r="DP22" s="32"/>
      <c r="DQ22" s="32"/>
      <c r="DR22" s="32"/>
      <c r="DS22" s="32">
        <f t="shared" si="13"/>
        <v>10000</v>
      </c>
      <c r="DT22" s="32"/>
      <c r="DU22" s="35">
        <f>DV22+DW22+DX22+DY22+EA22</f>
        <v>10000</v>
      </c>
      <c r="DV22" s="35">
        <v>0</v>
      </c>
      <c r="DW22" s="35">
        <f>DS22*0.7</f>
        <v>7000</v>
      </c>
      <c r="DX22" s="35"/>
      <c r="DY22" s="35">
        <f>DS22*0.15</f>
        <v>1500</v>
      </c>
      <c r="DZ22" s="35">
        <f>SUM(DV22:DY22)</f>
        <v>8500</v>
      </c>
      <c r="EA22" s="35">
        <f>DS22*0.15</f>
        <v>1500</v>
      </c>
    </row>
    <row r="23" spans="1:140" ht="15" customHeight="1" x14ac:dyDescent="0.25">
      <c r="A23" s="1180" t="s">
        <v>967</v>
      </c>
      <c r="B23" s="1181"/>
      <c r="C23" s="1181"/>
      <c r="D23" s="1181"/>
      <c r="E23" s="1181"/>
      <c r="F23" s="1181"/>
      <c r="G23" s="1181"/>
      <c r="H23" s="1181"/>
      <c r="I23" s="1181"/>
      <c r="J23" s="1181"/>
      <c r="K23" s="1181"/>
      <c r="L23" s="1181"/>
      <c r="M23" s="1182"/>
      <c r="N23" s="47"/>
      <c r="O23" s="1041" t="s">
        <v>967</v>
      </c>
      <c r="P23" s="1417"/>
      <c r="Q23" s="1417"/>
      <c r="R23" s="1417"/>
      <c r="S23" s="1417"/>
      <c r="T23" s="1417"/>
      <c r="U23" s="1417"/>
      <c r="V23" s="1417"/>
      <c r="W23" s="1418"/>
      <c r="X23" s="1419"/>
      <c r="Y23" s="47"/>
      <c r="Z23" s="1277" t="s">
        <v>967</v>
      </c>
      <c r="AA23" s="1393"/>
      <c r="AB23" s="1393"/>
      <c r="AC23" s="1393"/>
      <c r="AD23" s="1393"/>
      <c r="AE23" s="1393"/>
      <c r="AF23" s="1393"/>
      <c r="AG23" s="1393"/>
      <c r="AH23" s="1394"/>
      <c r="AI23" s="1414"/>
      <c r="AJ23" s="47"/>
      <c r="AK23" s="1277" t="s">
        <v>967</v>
      </c>
      <c r="AL23" s="1393"/>
      <c r="AM23" s="1393"/>
      <c r="AN23" s="1393"/>
      <c r="AO23" s="1393"/>
      <c r="AP23" s="1393"/>
      <c r="AQ23" s="1393"/>
      <c r="AR23" s="1393"/>
      <c r="AS23" s="1394"/>
      <c r="AT23" s="1414"/>
      <c r="AU23" s="47"/>
      <c r="AV23" s="1277" t="s">
        <v>967</v>
      </c>
      <c r="AW23" s="1393"/>
      <c r="AX23" s="1393"/>
      <c r="AY23" s="1393"/>
      <c r="AZ23" s="1393"/>
      <c r="BA23" s="1393"/>
      <c r="BB23" s="1393"/>
      <c r="BC23" s="1393"/>
      <c r="BD23" s="1394"/>
      <c r="BE23" s="1414"/>
      <c r="BF23" s="47"/>
      <c r="BG23" s="1277" t="s">
        <v>967</v>
      </c>
      <c r="BH23" s="1393"/>
      <c r="BI23" s="1393"/>
      <c r="BJ23" s="1393"/>
      <c r="BK23" s="1393"/>
      <c r="BL23" s="1393"/>
      <c r="BM23" s="1393"/>
      <c r="BN23" s="1393"/>
      <c r="BO23" s="1394"/>
      <c r="BP23" s="1414"/>
      <c r="BQ23" s="47"/>
      <c r="BR23" s="1392" t="s">
        <v>967</v>
      </c>
      <c r="BS23" s="1393"/>
      <c r="BT23" s="1393"/>
      <c r="BU23" s="1393"/>
      <c r="BV23" s="1393"/>
      <c r="BW23" s="1393"/>
      <c r="BX23" s="1393"/>
      <c r="BY23" s="1393"/>
      <c r="BZ23" s="1394"/>
      <c r="CA23" s="1395"/>
      <c r="CB23" s="47"/>
      <c r="CC23" s="1392" t="s">
        <v>967</v>
      </c>
      <c r="CD23" s="1393"/>
      <c r="CE23" s="1393"/>
      <c r="CF23" s="1393"/>
      <c r="CG23" s="1393"/>
      <c r="CH23" s="1393"/>
      <c r="CI23" s="1393"/>
      <c r="CJ23" s="1393"/>
      <c r="CK23" s="1394"/>
      <c r="CL23" s="1395"/>
      <c r="CM23" s="47"/>
      <c r="CN23" s="1392" t="s">
        <v>967</v>
      </c>
      <c r="CO23" s="1393"/>
      <c r="CP23" s="1393"/>
      <c r="CQ23" s="1393"/>
      <c r="CR23" s="1393"/>
      <c r="CS23" s="1393"/>
      <c r="CT23" s="1393"/>
      <c r="CU23" s="1393"/>
      <c r="CV23" s="1394"/>
      <c r="CW23" s="1395"/>
      <c r="CX23" s="47"/>
      <c r="CY23" s="1392" t="s">
        <v>967</v>
      </c>
      <c r="CZ23" s="1393"/>
      <c r="DA23" s="1393"/>
      <c r="DB23" s="1393"/>
      <c r="DC23" s="1393"/>
      <c r="DD23" s="1393"/>
      <c r="DE23" s="1393"/>
      <c r="DF23" s="1393"/>
      <c r="DG23" s="1394"/>
      <c r="DH23" s="1395"/>
      <c r="DI23" s="47"/>
      <c r="DJ23" s="32"/>
      <c r="DK23" s="32"/>
      <c r="DL23" s="32"/>
      <c r="DM23" s="32"/>
      <c r="DN23" s="32"/>
      <c r="DO23" s="32"/>
      <c r="DP23" s="32"/>
      <c r="DQ23" s="32"/>
      <c r="DR23" s="32"/>
      <c r="DS23" s="32">
        <f t="shared" si="13"/>
        <v>0</v>
      </c>
      <c r="DT23" s="32"/>
    </row>
    <row r="24" spans="1:140" ht="61.5" customHeight="1" x14ac:dyDescent="0.25">
      <c r="A24" s="1174" t="s">
        <v>420</v>
      </c>
      <c r="B24" s="1179" t="s">
        <v>339</v>
      </c>
      <c r="C24" s="1275">
        <f t="shared" ref="C24:J24" si="48">O24+Z24+AK24+AV24+BG24+BR24+CC24+CN24+CY24</f>
        <v>20000</v>
      </c>
      <c r="D24" s="63">
        <f t="shared" si="48"/>
        <v>0</v>
      </c>
      <c r="E24" s="71">
        <f t="shared" si="48"/>
        <v>0</v>
      </c>
      <c r="F24" s="71">
        <f t="shared" si="48"/>
        <v>0</v>
      </c>
      <c r="G24" s="71">
        <f t="shared" si="48"/>
        <v>0</v>
      </c>
      <c r="H24" s="71">
        <f t="shared" si="48"/>
        <v>0</v>
      </c>
      <c r="I24" s="71">
        <f t="shared" si="48"/>
        <v>0</v>
      </c>
      <c r="J24" s="71">
        <f t="shared" si="48"/>
        <v>0</v>
      </c>
      <c r="K24" s="51" t="s">
        <v>968</v>
      </c>
      <c r="L24" s="204">
        <v>3</v>
      </c>
      <c r="M24" s="58">
        <f t="shared" si="26"/>
        <v>0</v>
      </c>
      <c r="N24" s="15"/>
      <c r="O24" s="1332">
        <v>0</v>
      </c>
      <c r="P24" s="1066">
        <f>U24+V24</f>
        <v>0</v>
      </c>
      <c r="Q24" s="1069"/>
      <c r="R24" s="1069"/>
      <c r="S24" s="1069"/>
      <c r="T24" s="1069"/>
      <c r="U24" s="1157">
        <f>Q24+R24+S24+T24</f>
        <v>0</v>
      </c>
      <c r="V24" s="1069"/>
      <c r="W24" s="525" t="s">
        <v>968</v>
      </c>
      <c r="X24" s="672"/>
      <c r="Y24" s="15"/>
      <c r="Z24" s="1113">
        <v>10000</v>
      </c>
      <c r="AA24" s="1280">
        <f>AF24+AG24</f>
        <v>0</v>
      </c>
      <c r="AB24" s="1024"/>
      <c r="AC24" s="1024"/>
      <c r="AD24" s="1024"/>
      <c r="AE24" s="1024"/>
      <c r="AF24" s="1114">
        <f>AB24+AC24+AD24+AE24</f>
        <v>0</v>
      </c>
      <c r="AG24" s="1024"/>
      <c r="AH24" s="51" t="s">
        <v>968</v>
      </c>
      <c r="AI24" s="190"/>
      <c r="AJ24" s="15"/>
      <c r="AK24" s="1113">
        <v>10000</v>
      </c>
      <c r="AL24" s="1280">
        <f>AQ24+AR24</f>
        <v>0</v>
      </c>
      <c r="AM24" s="1024"/>
      <c r="AN24" s="1024"/>
      <c r="AO24" s="1024"/>
      <c r="AP24" s="1024"/>
      <c r="AQ24" s="1114">
        <f>AM24+AN24+AO24+AP24</f>
        <v>0</v>
      </c>
      <c r="AR24" s="1024"/>
      <c r="AS24" s="51" t="s">
        <v>968</v>
      </c>
      <c r="AT24" s="190"/>
      <c r="AU24" s="15"/>
      <c r="AV24" s="1113">
        <v>0</v>
      </c>
      <c r="AW24" s="1280">
        <f>BB24+BC24</f>
        <v>0</v>
      </c>
      <c r="AX24" s="1024"/>
      <c r="AY24" s="1024"/>
      <c r="AZ24" s="1024"/>
      <c r="BA24" s="1024"/>
      <c r="BB24" s="1114">
        <f>AX24+AY24+AZ24+BA24</f>
        <v>0</v>
      </c>
      <c r="BC24" s="1024"/>
      <c r="BD24" s="51" t="s">
        <v>968</v>
      </c>
      <c r="BE24" s="190"/>
      <c r="BF24" s="15"/>
      <c r="BG24" s="1113">
        <v>0</v>
      </c>
      <c r="BH24" s="1280">
        <f>BM24+BN24</f>
        <v>0</v>
      </c>
      <c r="BI24" s="1024"/>
      <c r="BJ24" s="1024"/>
      <c r="BK24" s="1024"/>
      <c r="BL24" s="1024"/>
      <c r="BM24" s="1114">
        <f>BI24+BJ24+BK24+BL24</f>
        <v>0</v>
      </c>
      <c r="BN24" s="1024"/>
      <c r="BO24" s="51" t="s">
        <v>968</v>
      </c>
      <c r="BP24" s="190"/>
      <c r="BQ24" s="15"/>
      <c r="BR24" s="1300">
        <v>0</v>
      </c>
      <c r="BS24" s="1280">
        <f>BX24+BY24</f>
        <v>0</v>
      </c>
      <c r="BT24" s="1024"/>
      <c r="BU24" s="1024"/>
      <c r="BV24" s="1024"/>
      <c r="BW24" s="1024"/>
      <c r="BX24" s="1114">
        <f>BT24+BU24+BV24+BW24</f>
        <v>0</v>
      </c>
      <c r="BY24" s="1024"/>
      <c r="BZ24" s="51" t="s">
        <v>968</v>
      </c>
      <c r="CA24" s="190"/>
      <c r="CB24" s="15"/>
      <c r="CC24" s="1300">
        <v>0</v>
      </c>
      <c r="CD24" s="1280">
        <f>CI24+CJ24</f>
        <v>0</v>
      </c>
      <c r="CE24" s="1024"/>
      <c r="CF24" s="1024"/>
      <c r="CG24" s="1024"/>
      <c r="CH24" s="1024"/>
      <c r="CI24" s="1114">
        <f>CE24+CF24+CG24+CH24</f>
        <v>0</v>
      </c>
      <c r="CJ24" s="1024"/>
      <c r="CK24" s="51" t="s">
        <v>968</v>
      </c>
      <c r="CL24" s="190"/>
      <c r="CM24" s="15"/>
      <c r="CN24" s="1300">
        <v>0</v>
      </c>
      <c r="CO24" s="1280">
        <f>CT24+CU24</f>
        <v>0</v>
      </c>
      <c r="CP24" s="1024"/>
      <c r="CQ24" s="1024"/>
      <c r="CR24" s="1024"/>
      <c r="CS24" s="1024"/>
      <c r="CT24" s="1114">
        <f>CP24+CQ24+CR24+CS24</f>
        <v>0</v>
      </c>
      <c r="CU24" s="1024"/>
      <c r="CV24" s="51" t="s">
        <v>968</v>
      </c>
      <c r="CW24" s="190"/>
      <c r="CX24" s="15"/>
      <c r="CY24" s="1300">
        <v>0</v>
      </c>
      <c r="CZ24" s="1280">
        <f>DE24+DF24</f>
        <v>0</v>
      </c>
      <c r="DA24" s="1389"/>
      <c r="DB24" s="1389"/>
      <c r="DC24" s="1389"/>
      <c r="DD24" s="1389"/>
      <c r="DE24" s="1114">
        <f>DA24+DB24+DC24+DD24</f>
        <v>0</v>
      </c>
      <c r="DF24" s="1024"/>
      <c r="DG24" s="51" t="s">
        <v>968</v>
      </c>
      <c r="DH24" s="190"/>
      <c r="DI24" s="15"/>
      <c r="DJ24" s="32">
        <v>8000</v>
      </c>
      <c r="DK24" s="32">
        <v>8000</v>
      </c>
      <c r="DL24" s="32">
        <v>8000</v>
      </c>
      <c r="DM24" s="32"/>
      <c r="DN24" s="32"/>
      <c r="DO24" s="32"/>
      <c r="DP24" s="32"/>
      <c r="DQ24" s="32"/>
      <c r="DR24" s="32"/>
      <c r="DS24" s="32">
        <f t="shared" si="13"/>
        <v>24000</v>
      </c>
      <c r="DT24" s="32"/>
      <c r="DU24" s="35">
        <f>DV24+DW24+DX24+DY24+EA24</f>
        <v>24000</v>
      </c>
      <c r="DV24" s="35">
        <f>DS24*0.85</f>
        <v>20400</v>
      </c>
      <c r="DW24" s="35">
        <f>DS24*0.1</f>
        <v>2400</v>
      </c>
      <c r="DX24" s="35"/>
      <c r="DY24" s="35">
        <f>DS24*0.05</f>
        <v>1200</v>
      </c>
      <c r="DZ24" s="35">
        <f>SUM(DV24:DY24)</f>
        <v>24000</v>
      </c>
      <c r="EA24" s="35"/>
    </row>
    <row r="25" spans="1:140" ht="125.25" customHeight="1" x14ac:dyDescent="0.25">
      <c r="A25" s="1174"/>
      <c r="B25" s="1179"/>
      <c r="C25" s="1276"/>
      <c r="D25" s="63">
        <f t="shared" ref="D25:J26" si="49">P25+AA25+AL25+AW25+BH25+BS25+CD25+CO25+CZ25</f>
        <v>0</v>
      </c>
      <c r="E25" s="71">
        <f t="shared" si="49"/>
        <v>0</v>
      </c>
      <c r="F25" s="71">
        <f t="shared" si="49"/>
        <v>0</v>
      </c>
      <c r="G25" s="71">
        <f t="shared" si="49"/>
        <v>0</v>
      </c>
      <c r="H25" s="71">
        <f t="shared" si="49"/>
        <v>0</v>
      </c>
      <c r="I25" s="71">
        <f t="shared" si="49"/>
        <v>0</v>
      </c>
      <c r="J25" s="71">
        <f t="shared" si="49"/>
        <v>0</v>
      </c>
      <c r="K25" s="51" t="s">
        <v>969</v>
      </c>
      <c r="L25" s="204">
        <v>50</v>
      </c>
      <c r="M25" s="58">
        <f t="shared" si="26"/>
        <v>0</v>
      </c>
      <c r="N25" s="15"/>
      <c r="O25" s="1332"/>
      <c r="P25" s="1027"/>
      <c r="Q25" s="1071"/>
      <c r="R25" s="1071"/>
      <c r="S25" s="1071"/>
      <c r="T25" s="1071"/>
      <c r="U25" s="1159"/>
      <c r="V25" s="1071"/>
      <c r="W25" s="525" t="s">
        <v>969</v>
      </c>
      <c r="X25" s="672"/>
      <c r="Y25" s="15"/>
      <c r="Z25" s="1113"/>
      <c r="AA25" s="1281"/>
      <c r="AB25" s="1029"/>
      <c r="AC25" s="1029"/>
      <c r="AD25" s="1029"/>
      <c r="AE25" s="1029"/>
      <c r="AF25" s="1115"/>
      <c r="AG25" s="1029"/>
      <c r="AH25" s="51" t="s">
        <v>969</v>
      </c>
      <c r="AI25" s="190"/>
      <c r="AJ25" s="15"/>
      <c r="AK25" s="1113"/>
      <c r="AL25" s="1281"/>
      <c r="AM25" s="1029"/>
      <c r="AN25" s="1029"/>
      <c r="AO25" s="1029"/>
      <c r="AP25" s="1029"/>
      <c r="AQ25" s="1115"/>
      <c r="AR25" s="1029"/>
      <c r="AS25" s="51" t="s">
        <v>969</v>
      </c>
      <c r="AT25" s="190"/>
      <c r="AU25" s="15"/>
      <c r="AV25" s="1113"/>
      <c r="AW25" s="1281"/>
      <c r="AX25" s="1029"/>
      <c r="AY25" s="1029"/>
      <c r="AZ25" s="1029"/>
      <c r="BA25" s="1029"/>
      <c r="BB25" s="1115"/>
      <c r="BC25" s="1029"/>
      <c r="BD25" s="51" t="s">
        <v>969</v>
      </c>
      <c r="BE25" s="190"/>
      <c r="BF25" s="15"/>
      <c r="BG25" s="1113"/>
      <c r="BH25" s="1281"/>
      <c r="BI25" s="1029"/>
      <c r="BJ25" s="1029"/>
      <c r="BK25" s="1029"/>
      <c r="BL25" s="1029"/>
      <c r="BM25" s="1115"/>
      <c r="BN25" s="1029"/>
      <c r="BO25" s="51" t="s">
        <v>969</v>
      </c>
      <c r="BP25" s="190"/>
      <c r="BQ25" s="15"/>
      <c r="BR25" s="1300"/>
      <c r="BS25" s="1281"/>
      <c r="BT25" s="1029"/>
      <c r="BU25" s="1029"/>
      <c r="BV25" s="1029"/>
      <c r="BW25" s="1029"/>
      <c r="BX25" s="1115"/>
      <c r="BY25" s="1029"/>
      <c r="BZ25" s="51" t="s">
        <v>969</v>
      </c>
      <c r="CA25" s="190"/>
      <c r="CB25" s="15"/>
      <c r="CC25" s="1300"/>
      <c r="CD25" s="1281"/>
      <c r="CE25" s="1029"/>
      <c r="CF25" s="1029"/>
      <c r="CG25" s="1029"/>
      <c r="CH25" s="1029"/>
      <c r="CI25" s="1115"/>
      <c r="CJ25" s="1029"/>
      <c r="CK25" s="51" t="s">
        <v>969</v>
      </c>
      <c r="CL25" s="190"/>
      <c r="CM25" s="15"/>
      <c r="CN25" s="1300"/>
      <c r="CO25" s="1281"/>
      <c r="CP25" s="1029"/>
      <c r="CQ25" s="1029"/>
      <c r="CR25" s="1029"/>
      <c r="CS25" s="1029"/>
      <c r="CT25" s="1115"/>
      <c r="CU25" s="1029"/>
      <c r="CV25" s="51" t="s">
        <v>969</v>
      </c>
      <c r="CW25" s="190"/>
      <c r="CX25" s="15"/>
      <c r="CY25" s="1300"/>
      <c r="CZ25" s="1281"/>
      <c r="DA25" s="1390"/>
      <c r="DB25" s="1390"/>
      <c r="DC25" s="1390"/>
      <c r="DD25" s="1390"/>
      <c r="DE25" s="1115"/>
      <c r="DF25" s="1029"/>
      <c r="DG25" s="51" t="s">
        <v>969</v>
      </c>
      <c r="DH25" s="190"/>
      <c r="DI25" s="15"/>
      <c r="DJ25" s="32"/>
      <c r="DK25" s="32"/>
      <c r="DL25" s="32"/>
      <c r="DM25" s="32"/>
      <c r="DN25" s="32"/>
      <c r="DO25" s="32"/>
      <c r="DP25" s="32"/>
      <c r="DQ25" s="32"/>
      <c r="DR25" s="32"/>
      <c r="DS25" s="32">
        <f t="shared" si="13"/>
        <v>0</v>
      </c>
      <c r="DT25" s="32"/>
    </row>
    <row r="26" spans="1:140" ht="227.25" customHeight="1" x14ac:dyDescent="0.25">
      <c r="A26" s="1174" t="s">
        <v>72</v>
      </c>
      <c r="B26" s="1179" t="s">
        <v>330</v>
      </c>
      <c r="C26" s="1275">
        <f>O26+Z26+AK26+AV26+BG26+BR26+CC26+CN26+CY26</f>
        <v>10000</v>
      </c>
      <c r="D26" s="1280">
        <f t="shared" si="49"/>
        <v>123770.2</v>
      </c>
      <c r="E26" s="1114">
        <f t="shared" si="49"/>
        <v>0</v>
      </c>
      <c r="F26" s="1114">
        <f t="shared" si="49"/>
        <v>54500</v>
      </c>
      <c r="G26" s="1114">
        <f t="shared" si="49"/>
        <v>0</v>
      </c>
      <c r="H26" s="1114">
        <f t="shared" si="49"/>
        <v>69270.2</v>
      </c>
      <c r="I26" s="1114">
        <f t="shared" si="49"/>
        <v>123770.2</v>
      </c>
      <c r="J26" s="1114">
        <f t="shared" si="49"/>
        <v>0</v>
      </c>
      <c r="K26" s="51" t="s">
        <v>956</v>
      </c>
      <c r="L26" s="204">
        <v>2</v>
      </c>
      <c r="M26" s="58">
        <f t="shared" si="26"/>
        <v>1091</v>
      </c>
      <c r="N26" s="15"/>
      <c r="O26" s="1332">
        <v>0</v>
      </c>
      <c r="P26" s="1066">
        <f>U26+V26</f>
        <v>123770.2</v>
      </c>
      <c r="Q26" s="1271"/>
      <c r="R26" s="1271">
        <f>1500+53000</f>
        <v>54500</v>
      </c>
      <c r="S26" s="1271"/>
      <c r="T26" s="1271">
        <f>60972.2+8298+1500+53000-54500</f>
        <v>69270.2</v>
      </c>
      <c r="U26" s="1157">
        <f>Q26+R26+S26+T26</f>
        <v>123770.2</v>
      </c>
      <c r="V26" s="1271"/>
      <c r="W26" s="525" t="s">
        <v>956</v>
      </c>
      <c r="X26" s="672">
        <f>41+90+150+810</f>
        <v>1091</v>
      </c>
      <c r="Y26" s="15"/>
      <c r="Z26" s="1113">
        <v>5000</v>
      </c>
      <c r="AA26" s="1280">
        <f>AF26+AG26</f>
        <v>0</v>
      </c>
      <c r="AB26" s="1269"/>
      <c r="AC26" s="1269"/>
      <c r="AD26" s="1269"/>
      <c r="AE26" s="1269"/>
      <c r="AF26" s="1114">
        <f>AB26+AC26+AD26+AE26</f>
        <v>0</v>
      </c>
      <c r="AG26" s="1269"/>
      <c r="AH26" s="51" t="s">
        <v>956</v>
      </c>
      <c r="AI26" s="190"/>
      <c r="AJ26" s="15"/>
      <c r="AK26" s="1113">
        <v>5000</v>
      </c>
      <c r="AL26" s="1280">
        <f>AQ26+AR26</f>
        <v>0</v>
      </c>
      <c r="AM26" s="1269"/>
      <c r="AN26" s="1269"/>
      <c r="AO26" s="1269"/>
      <c r="AP26" s="1269"/>
      <c r="AQ26" s="1114">
        <f>AM26+AN26+AO26+AP26</f>
        <v>0</v>
      </c>
      <c r="AR26" s="1269"/>
      <c r="AS26" s="51" t="s">
        <v>956</v>
      </c>
      <c r="AT26" s="190"/>
      <c r="AU26" s="15"/>
      <c r="AV26" s="1113">
        <v>0</v>
      </c>
      <c r="AW26" s="1280">
        <f>BB26+BC26</f>
        <v>0</v>
      </c>
      <c r="AX26" s="1269"/>
      <c r="AY26" s="1269"/>
      <c r="AZ26" s="1269"/>
      <c r="BA26" s="1269"/>
      <c r="BB26" s="1114">
        <f>AX26+AY26+AZ26+BA26</f>
        <v>0</v>
      </c>
      <c r="BC26" s="1269"/>
      <c r="BD26" s="51" t="s">
        <v>956</v>
      </c>
      <c r="BE26" s="190"/>
      <c r="BF26" s="15"/>
      <c r="BG26" s="1113">
        <v>0</v>
      </c>
      <c r="BH26" s="1280">
        <f>BM26+BN26</f>
        <v>0</v>
      </c>
      <c r="BI26" s="1269"/>
      <c r="BJ26" s="1269"/>
      <c r="BK26" s="1269"/>
      <c r="BL26" s="1269"/>
      <c r="BM26" s="1114">
        <f>BI26+BJ26+BK26+BL26</f>
        <v>0</v>
      </c>
      <c r="BN26" s="1269"/>
      <c r="BO26" s="51" t="s">
        <v>956</v>
      </c>
      <c r="BP26" s="190"/>
      <c r="BQ26" s="15"/>
      <c r="BR26" s="1300">
        <v>0</v>
      </c>
      <c r="BS26" s="1280">
        <f>BX26+BY26</f>
        <v>0</v>
      </c>
      <c r="BT26" s="1269"/>
      <c r="BU26" s="1269"/>
      <c r="BV26" s="1269"/>
      <c r="BW26" s="1269"/>
      <c r="BX26" s="1114">
        <f>BT26+BU26+BV26+BW26</f>
        <v>0</v>
      </c>
      <c r="BY26" s="1269"/>
      <c r="BZ26" s="51" t="s">
        <v>956</v>
      </c>
      <c r="CA26" s="190"/>
      <c r="CB26" s="15"/>
      <c r="CC26" s="1300">
        <v>0</v>
      </c>
      <c r="CD26" s="1280">
        <f>CI26+CJ26</f>
        <v>0</v>
      </c>
      <c r="CE26" s="1269"/>
      <c r="CF26" s="1269"/>
      <c r="CG26" s="1269"/>
      <c r="CH26" s="1269"/>
      <c r="CI26" s="1114">
        <f>CE26+CF26+CG26+CH26</f>
        <v>0</v>
      </c>
      <c r="CJ26" s="1269"/>
      <c r="CK26" s="51" t="s">
        <v>956</v>
      </c>
      <c r="CL26" s="190"/>
      <c r="CM26" s="15"/>
      <c r="CN26" s="1300">
        <v>0</v>
      </c>
      <c r="CO26" s="1280">
        <f>CT26+CU26</f>
        <v>0</v>
      </c>
      <c r="CP26" s="1269"/>
      <c r="CQ26" s="1269"/>
      <c r="CR26" s="1269"/>
      <c r="CS26" s="1269"/>
      <c r="CT26" s="1114">
        <f>CP26+CQ26+CR26+CS26</f>
        <v>0</v>
      </c>
      <c r="CU26" s="1269"/>
      <c r="CV26" s="51" t="s">
        <v>956</v>
      </c>
      <c r="CW26" s="190"/>
      <c r="CX26" s="15"/>
      <c r="CY26" s="1300">
        <v>0</v>
      </c>
      <c r="CZ26" s="1280">
        <f>DE26+DF26</f>
        <v>0</v>
      </c>
      <c r="DA26" s="1293"/>
      <c r="DB26" s="1293"/>
      <c r="DC26" s="1293"/>
      <c r="DD26" s="1293"/>
      <c r="DE26" s="1114">
        <f>DA26+DB26+DC26+DD26</f>
        <v>0</v>
      </c>
      <c r="DF26" s="1269"/>
      <c r="DG26" s="51" t="s">
        <v>956</v>
      </c>
      <c r="DH26" s="190"/>
      <c r="DI26" s="15"/>
      <c r="DJ26" s="32"/>
      <c r="DK26" s="32"/>
      <c r="DL26" s="32"/>
      <c r="DM26" s="32"/>
      <c r="DN26" s="32"/>
      <c r="DO26" s="32"/>
      <c r="DP26" s="32"/>
      <c r="DQ26" s="32"/>
      <c r="DR26" s="32"/>
      <c r="DS26" s="32">
        <f t="shared" si="13"/>
        <v>0</v>
      </c>
      <c r="DT26" s="32"/>
      <c r="DU26" s="35">
        <f>DV26+DW26+DX26+DY26+EA26</f>
        <v>0</v>
      </c>
      <c r="DV26" s="35">
        <f>DS26*0.85</f>
        <v>0</v>
      </c>
      <c r="DW26" s="35">
        <f>DS26*0.1</f>
        <v>0</v>
      </c>
      <c r="DX26" s="35"/>
      <c r="DY26" s="35">
        <f>DS26*0.05</f>
        <v>0</v>
      </c>
      <c r="DZ26" s="35">
        <f>SUM(DV26:DY26)</f>
        <v>0</v>
      </c>
      <c r="EA26" s="35"/>
    </row>
    <row r="27" spans="1:140" ht="300.75" customHeight="1" x14ac:dyDescent="0.25">
      <c r="A27" s="1174"/>
      <c r="B27" s="1179"/>
      <c r="C27" s="1276"/>
      <c r="D27" s="1423"/>
      <c r="E27" s="1175"/>
      <c r="F27" s="1175"/>
      <c r="G27" s="1175"/>
      <c r="H27" s="1175"/>
      <c r="I27" s="1175"/>
      <c r="J27" s="1175"/>
      <c r="K27" s="51" t="s">
        <v>970</v>
      </c>
      <c r="L27" s="204">
        <v>25</v>
      </c>
      <c r="M27" s="58">
        <f t="shared" si="26"/>
        <v>34</v>
      </c>
      <c r="N27" s="15"/>
      <c r="O27" s="1332"/>
      <c r="P27" s="1027"/>
      <c r="Q27" s="1083"/>
      <c r="R27" s="1083"/>
      <c r="S27" s="1083"/>
      <c r="T27" s="1083"/>
      <c r="U27" s="1159"/>
      <c r="V27" s="1083"/>
      <c r="W27" s="525" t="s">
        <v>970</v>
      </c>
      <c r="X27" s="672">
        <f>29+5</f>
        <v>34</v>
      </c>
      <c r="Y27" s="15"/>
      <c r="Z27" s="1113"/>
      <c r="AA27" s="1281"/>
      <c r="AB27" s="1284"/>
      <c r="AC27" s="1284"/>
      <c r="AD27" s="1284"/>
      <c r="AE27" s="1284"/>
      <c r="AF27" s="1115"/>
      <c r="AG27" s="1284"/>
      <c r="AH27" s="51" t="s">
        <v>970</v>
      </c>
      <c r="AI27" s="190"/>
      <c r="AJ27" s="15"/>
      <c r="AK27" s="1113"/>
      <c r="AL27" s="1281"/>
      <c r="AM27" s="1284"/>
      <c r="AN27" s="1284"/>
      <c r="AO27" s="1284"/>
      <c r="AP27" s="1284"/>
      <c r="AQ27" s="1115"/>
      <c r="AR27" s="1284"/>
      <c r="AS27" s="51" t="s">
        <v>970</v>
      </c>
      <c r="AT27" s="190"/>
      <c r="AU27" s="15"/>
      <c r="AV27" s="1113"/>
      <c r="AW27" s="1281"/>
      <c r="AX27" s="1284"/>
      <c r="AY27" s="1284"/>
      <c r="AZ27" s="1284"/>
      <c r="BA27" s="1284"/>
      <c r="BB27" s="1115"/>
      <c r="BC27" s="1284"/>
      <c r="BD27" s="51" t="s">
        <v>970</v>
      </c>
      <c r="BE27" s="190"/>
      <c r="BF27" s="15"/>
      <c r="BG27" s="1113"/>
      <c r="BH27" s="1281"/>
      <c r="BI27" s="1284"/>
      <c r="BJ27" s="1284"/>
      <c r="BK27" s="1284"/>
      <c r="BL27" s="1284"/>
      <c r="BM27" s="1115"/>
      <c r="BN27" s="1284"/>
      <c r="BO27" s="51" t="s">
        <v>970</v>
      </c>
      <c r="BP27" s="190"/>
      <c r="BQ27" s="15"/>
      <c r="BR27" s="1300"/>
      <c r="BS27" s="1281"/>
      <c r="BT27" s="1284"/>
      <c r="BU27" s="1284"/>
      <c r="BV27" s="1284"/>
      <c r="BW27" s="1284"/>
      <c r="BX27" s="1115"/>
      <c r="BY27" s="1284"/>
      <c r="BZ27" s="51" t="s">
        <v>970</v>
      </c>
      <c r="CA27" s="190"/>
      <c r="CB27" s="15"/>
      <c r="CC27" s="1300"/>
      <c r="CD27" s="1281"/>
      <c r="CE27" s="1284"/>
      <c r="CF27" s="1284"/>
      <c r="CG27" s="1284"/>
      <c r="CH27" s="1284"/>
      <c r="CI27" s="1115"/>
      <c r="CJ27" s="1284"/>
      <c r="CK27" s="51" t="s">
        <v>970</v>
      </c>
      <c r="CL27" s="190"/>
      <c r="CM27" s="15"/>
      <c r="CN27" s="1300"/>
      <c r="CO27" s="1281"/>
      <c r="CP27" s="1284"/>
      <c r="CQ27" s="1284"/>
      <c r="CR27" s="1284"/>
      <c r="CS27" s="1284"/>
      <c r="CT27" s="1115"/>
      <c r="CU27" s="1284"/>
      <c r="CV27" s="51" t="s">
        <v>970</v>
      </c>
      <c r="CW27" s="190"/>
      <c r="CX27" s="15"/>
      <c r="CY27" s="1300"/>
      <c r="CZ27" s="1281"/>
      <c r="DA27" s="1295"/>
      <c r="DB27" s="1295"/>
      <c r="DC27" s="1295"/>
      <c r="DD27" s="1295"/>
      <c r="DE27" s="1115"/>
      <c r="DF27" s="1284"/>
      <c r="DG27" s="51" t="s">
        <v>970</v>
      </c>
      <c r="DH27" s="190"/>
      <c r="DI27" s="15"/>
      <c r="DJ27" s="32">
        <v>30000</v>
      </c>
      <c r="DK27" s="32">
        <v>50000</v>
      </c>
      <c r="DL27" s="32">
        <v>70000</v>
      </c>
      <c r="DM27" s="32"/>
      <c r="DN27" s="32"/>
      <c r="DO27" s="32"/>
      <c r="DP27" s="32"/>
      <c r="DQ27" s="32"/>
      <c r="DR27" s="32"/>
      <c r="DS27" s="32">
        <f t="shared" si="13"/>
        <v>150000</v>
      </c>
      <c r="DT27" s="32"/>
      <c r="DU27" s="35">
        <f>DV27+DW27+DX27+DY27+EA27</f>
        <v>150000</v>
      </c>
      <c r="DV27" s="35">
        <f>DS27*0.85</f>
        <v>127500</v>
      </c>
      <c r="DW27" s="35">
        <f>DS27*0.1</f>
        <v>15000</v>
      </c>
      <c r="DX27" s="35"/>
      <c r="DY27" s="35">
        <f>DS27*0.05</f>
        <v>7500</v>
      </c>
      <c r="DZ27" s="35">
        <f>SUM(DV27:DY27)</f>
        <v>150000</v>
      </c>
      <c r="EA27" s="35"/>
    </row>
    <row r="28" spans="1:140" ht="85.5" customHeight="1" x14ac:dyDescent="0.25">
      <c r="A28" s="1174" t="s">
        <v>73</v>
      </c>
      <c r="B28" s="1179" t="s">
        <v>338</v>
      </c>
      <c r="C28" s="1300">
        <f>O28+Z28+AK28+AV28+BG28+BR28+CC28+CN28+CY28</f>
        <v>24000</v>
      </c>
      <c r="D28" s="1280">
        <f t="shared" ref="D28:J28" si="50">P28+AA28+AL28+AW28+BH28+BS28+CD28+CO28+CZ28</f>
        <v>21090</v>
      </c>
      <c r="E28" s="1114">
        <f t="shared" si="50"/>
        <v>0</v>
      </c>
      <c r="F28" s="1114">
        <f t="shared" si="50"/>
        <v>21090</v>
      </c>
      <c r="G28" s="1114">
        <f t="shared" si="50"/>
        <v>0</v>
      </c>
      <c r="H28" s="1114">
        <f t="shared" si="50"/>
        <v>0</v>
      </c>
      <c r="I28" s="1114">
        <f t="shared" si="50"/>
        <v>21090</v>
      </c>
      <c r="J28" s="1114">
        <f t="shared" si="50"/>
        <v>0</v>
      </c>
      <c r="K28" s="51" t="s">
        <v>971</v>
      </c>
      <c r="L28" s="210">
        <v>0.03</v>
      </c>
      <c r="M28" s="58">
        <f t="shared" si="26"/>
        <v>0</v>
      </c>
      <c r="N28" s="121"/>
      <c r="O28" s="1332">
        <v>8000</v>
      </c>
      <c r="P28" s="1066">
        <f>U28+V28</f>
        <v>21090</v>
      </c>
      <c r="Q28" s="1069"/>
      <c r="R28" s="1069">
        <v>21090</v>
      </c>
      <c r="S28" s="1069"/>
      <c r="T28" s="1069">
        <v>0</v>
      </c>
      <c r="U28" s="1157">
        <f>Q28+R28+S28+T28</f>
        <v>21090</v>
      </c>
      <c r="V28" s="1069"/>
      <c r="W28" s="525" t="s">
        <v>971</v>
      </c>
      <c r="X28" s="702"/>
      <c r="Y28" s="121"/>
      <c r="Z28" s="1113">
        <v>8000</v>
      </c>
      <c r="AA28" s="1280">
        <f>AF28+AG28</f>
        <v>0</v>
      </c>
      <c r="AB28" s="1024"/>
      <c r="AC28" s="1024"/>
      <c r="AD28" s="1024"/>
      <c r="AE28" s="1024"/>
      <c r="AF28" s="1114">
        <f>AB28+AC28+AD28+AE28</f>
        <v>0</v>
      </c>
      <c r="AG28" s="1024"/>
      <c r="AH28" s="51" t="s">
        <v>971</v>
      </c>
      <c r="AI28" s="571"/>
      <c r="AJ28" s="121"/>
      <c r="AK28" s="1113">
        <v>8000</v>
      </c>
      <c r="AL28" s="1280">
        <f>AQ28+AR28</f>
        <v>0</v>
      </c>
      <c r="AM28" s="1024"/>
      <c r="AN28" s="1024"/>
      <c r="AO28" s="1024"/>
      <c r="AP28" s="1024"/>
      <c r="AQ28" s="1114">
        <f>AM28+AN28+AO28+AP28</f>
        <v>0</v>
      </c>
      <c r="AR28" s="1024"/>
      <c r="AS28" s="51" t="s">
        <v>971</v>
      </c>
      <c r="AT28" s="571"/>
      <c r="AU28" s="121"/>
      <c r="AV28" s="1113">
        <v>0</v>
      </c>
      <c r="AW28" s="1280">
        <f>BB28+BC28</f>
        <v>0</v>
      </c>
      <c r="AX28" s="1024"/>
      <c r="AY28" s="1024"/>
      <c r="AZ28" s="1024"/>
      <c r="BA28" s="1024"/>
      <c r="BB28" s="1114">
        <f>AX28+AY28+AZ28+BA28</f>
        <v>0</v>
      </c>
      <c r="BC28" s="1024"/>
      <c r="BD28" s="51" t="s">
        <v>971</v>
      </c>
      <c r="BE28" s="571"/>
      <c r="BF28" s="121"/>
      <c r="BG28" s="1113">
        <v>0</v>
      </c>
      <c r="BH28" s="1280">
        <f>BM28+BN28</f>
        <v>0</v>
      </c>
      <c r="BI28" s="1024"/>
      <c r="BJ28" s="1024"/>
      <c r="BK28" s="1024"/>
      <c r="BL28" s="1024"/>
      <c r="BM28" s="1114">
        <f>BI28+BJ28+BK28+BL28</f>
        <v>0</v>
      </c>
      <c r="BN28" s="1024"/>
      <c r="BO28" s="51" t="s">
        <v>971</v>
      </c>
      <c r="BP28" s="571"/>
      <c r="BQ28" s="121"/>
      <c r="BR28" s="1300">
        <v>0</v>
      </c>
      <c r="BS28" s="1280">
        <f>BX28+BY28</f>
        <v>0</v>
      </c>
      <c r="BT28" s="1024"/>
      <c r="BU28" s="1024"/>
      <c r="BV28" s="1024"/>
      <c r="BW28" s="1024"/>
      <c r="BX28" s="1114">
        <f>BT28+BU28+BV28+BW28</f>
        <v>0</v>
      </c>
      <c r="BY28" s="1024"/>
      <c r="BZ28" s="51" t="s">
        <v>971</v>
      </c>
      <c r="CA28" s="571"/>
      <c r="CB28" s="121"/>
      <c r="CC28" s="1300">
        <v>0</v>
      </c>
      <c r="CD28" s="1280">
        <f>CI28+CJ28</f>
        <v>0</v>
      </c>
      <c r="CE28" s="1024"/>
      <c r="CF28" s="1024"/>
      <c r="CG28" s="1024"/>
      <c r="CH28" s="1024"/>
      <c r="CI28" s="1114">
        <f>CE28+CF28+CG28+CH28</f>
        <v>0</v>
      </c>
      <c r="CJ28" s="1024"/>
      <c r="CK28" s="51" t="s">
        <v>971</v>
      </c>
      <c r="CL28" s="571"/>
      <c r="CM28" s="121"/>
      <c r="CN28" s="1300">
        <v>0</v>
      </c>
      <c r="CO28" s="1280">
        <f>CT28+CU28</f>
        <v>0</v>
      </c>
      <c r="CP28" s="1024"/>
      <c r="CQ28" s="1024"/>
      <c r="CR28" s="1024"/>
      <c r="CS28" s="1024"/>
      <c r="CT28" s="1114">
        <f>CP28+CQ28+CR28+CS28</f>
        <v>0</v>
      </c>
      <c r="CU28" s="1024"/>
      <c r="CV28" s="51" t="s">
        <v>971</v>
      </c>
      <c r="CW28" s="571"/>
      <c r="CX28" s="121"/>
      <c r="CY28" s="1300">
        <v>0</v>
      </c>
      <c r="CZ28" s="1280">
        <f>DE28+DF28</f>
        <v>0</v>
      </c>
      <c r="DA28" s="1389"/>
      <c r="DB28" s="1389"/>
      <c r="DC28" s="1389"/>
      <c r="DD28" s="1389"/>
      <c r="DE28" s="1114">
        <f>DA28+DB28+DC28+DD28</f>
        <v>0</v>
      </c>
      <c r="DF28" s="1024"/>
      <c r="DG28" s="51" t="s">
        <v>971</v>
      </c>
      <c r="DH28" s="571"/>
      <c r="DI28" s="121"/>
      <c r="DJ28" s="32"/>
      <c r="DK28" s="32"/>
      <c r="DL28" s="32"/>
      <c r="DM28" s="32"/>
      <c r="DN28" s="32"/>
      <c r="DO28" s="32"/>
      <c r="DP28" s="32"/>
      <c r="DQ28" s="32"/>
      <c r="DR28" s="32"/>
      <c r="DS28" s="32">
        <f t="shared" si="13"/>
        <v>0</v>
      </c>
      <c r="DT28" s="32"/>
    </row>
    <row r="29" spans="1:140" ht="89.25" customHeight="1" x14ac:dyDescent="0.25">
      <c r="A29" s="1174"/>
      <c r="B29" s="1179"/>
      <c r="C29" s="1300"/>
      <c r="D29" s="1283"/>
      <c r="E29" s="1127"/>
      <c r="F29" s="1127"/>
      <c r="G29" s="1127"/>
      <c r="H29" s="1127"/>
      <c r="I29" s="1127"/>
      <c r="J29" s="1127"/>
      <c r="K29" s="51" t="s">
        <v>972</v>
      </c>
      <c r="L29" s="204">
        <v>5</v>
      </c>
      <c r="M29" s="58">
        <f t="shared" si="26"/>
        <v>2</v>
      </c>
      <c r="N29" s="15"/>
      <c r="O29" s="1332"/>
      <c r="P29" s="1026"/>
      <c r="Q29" s="1070"/>
      <c r="R29" s="1070"/>
      <c r="S29" s="1070"/>
      <c r="T29" s="1070"/>
      <c r="U29" s="1158"/>
      <c r="V29" s="1070"/>
      <c r="W29" s="525" t="s">
        <v>972</v>
      </c>
      <c r="X29" s="672">
        <v>2</v>
      </c>
      <c r="Y29" s="15"/>
      <c r="Z29" s="1113"/>
      <c r="AA29" s="1283"/>
      <c r="AB29" s="1037"/>
      <c r="AC29" s="1037"/>
      <c r="AD29" s="1037"/>
      <c r="AE29" s="1037"/>
      <c r="AF29" s="1127"/>
      <c r="AG29" s="1037"/>
      <c r="AH29" s="51" t="s">
        <v>972</v>
      </c>
      <c r="AI29" s="190"/>
      <c r="AJ29" s="15"/>
      <c r="AK29" s="1113"/>
      <c r="AL29" s="1283"/>
      <c r="AM29" s="1037"/>
      <c r="AN29" s="1037"/>
      <c r="AO29" s="1037"/>
      <c r="AP29" s="1037"/>
      <c r="AQ29" s="1127"/>
      <c r="AR29" s="1037"/>
      <c r="AS29" s="51" t="s">
        <v>972</v>
      </c>
      <c r="AT29" s="190"/>
      <c r="AU29" s="15"/>
      <c r="AV29" s="1113"/>
      <c r="AW29" s="1283"/>
      <c r="AX29" s="1037"/>
      <c r="AY29" s="1037"/>
      <c r="AZ29" s="1037"/>
      <c r="BA29" s="1037"/>
      <c r="BB29" s="1127"/>
      <c r="BC29" s="1037"/>
      <c r="BD29" s="51" t="s">
        <v>972</v>
      </c>
      <c r="BE29" s="190"/>
      <c r="BF29" s="15"/>
      <c r="BG29" s="1113"/>
      <c r="BH29" s="1283"/>
      <c r="BI29" s="1037"/>
      <c r="BJ29" s="1037"/>
      <c r="BK29" s="1037"/>
      <c r="BL29" s="1037"/>
      <c r="BM29" s="1127"/>
      <c r="BN29" s="1037"/>
      <c r="BO29" s="51" t="s">
        <v>972</v>
      </c>
      <c r="BP29" s="190"/>
      <c r="BQ29" s="15"/>
      <c r="BR29" s="1300"/>
      <c r="BS29" s="1283"/>
      <c r="BT29" s="1037"/>
      <c r="BU29" s="1037"/>
      <c r="BV29" s="1037"/>
      <c r="BW29" s="1037"/>
      <c r="BX29" s="1127"/>
      <c r="BY29" s="1037"/>
      <c r="BZ29" s="51" t="s">
        <v>972</v>
      </c>
      <c r="CA29" s="190"/>
      <c r="CB29" s="15"/>
      <c r="CC29" s="1300"/>
      <c r="CD29" s="1283"/>
      <c r="CE29" s="1037"/>
      <c r="CF29" s="1037"/>
      <c r="CG29" s="1037"/>
      <c r="CH29" s="1037"/>
      <c r="CI29" s="1127"/>
      <c r="CJ29" s="1037"/>
      <c r="CK29" s="51" t="s">
        <v>972</v>
      </c>
      <c r="CL29" s="190"/>
      <c r="CM29" s="15"/>
      <c r="CN29" s="1300"/>
      <c r="CO29" s="1283"/>
      <c r="CP29" s="1037"/>
      <c r="CQ29" s="1037"/>
      <c r="CR29" s="1037"/>
      <c r="CS29" s="1037"/>
      <c r="CT29" s="1127"/>
      <c r="CU29" s="1037"/>
      <c r="CV29" s="51" t="s">
        <v>972</v>
      </c>
      <c r="CW29" s="190"/>
      <c r="CX29" s="15"/>
      <c r="CY29" s="1300"/>
      <c r="CZ29" s="1283"/>
      <c r="DA29" s="1402"/>
      <c r="DB29" s="1402"/>
      <c r="DC29" s="1402"/>
      <c r="DD29" s="1402"/>
      <c r="DE29" s="1127"/>
      <c r="DF29" s="1037"/>
      <c r="DG29" s="51" t="s">
        <v>972</v>
      </c>
      <c r="DH29" s="190"/>
      <c r="DI29" s="15"/>
      <c r="DJ29" s="32">
        <v>7000</v>
      </c>
      <c r="DK29" s="32">
        <v>7000</v>
      </c>
      <c r="DL29" s="32">
        <v>7000</v>
      </c>
      <c r="DM29" s="32"/>
      <c r="DN29" s="32"/>
      <c r="DO29" s="32"/>
      <c r="DP29" s="32"/>
      <c r="DQ29" s="32"/>
      <c r="DR29" s="32"/>
      <c r="DS29" s="32">
        <f t="shared" si="13"/>
        <v>21000</v>
      </c>
      <c r="DT29" s="32"/>
      <c r="DU29" s="35">
        <f>DV29+DW29+DX29+DY29+EA29</f>
        <v>21000</v>
      </c>
      <c r="DV29" s="35">
        <f>DS29*0.85</f>
        <v>17850</v>
      </c>
      <c r="DW29" s="35">
        <f>DS29*0.1</f>
        <v>2100</v>
      </c>
      <c r="DX29" s="35"/>
      <c r="DY29" s="35">
        <f>DS29*0.05</f>
        <v>1050</v>
      </c>
      <c r="DZ29" s="35">
        <f>SUM(DV29:DY29)</f>
        <v>21000</v>
      </c>
      <c r="EA29" s="35"/>
    </row>
    <row r="30" spans="1:140" ht="130.5" customHeight="1" x14ac:dyDescent="0.25">
      <c r="A30" s="1174"/>
      <c r="B30" s="1179"/>
      <c r="C30" s="1300"/>
      <c r="D30" s="1281"/>
      <c r="E30" s="1115"/>
      <c r="F30" s="1115"/>
      <c r="G30" s="1115"/>
      <c r="H30" s="1115"/>
      <c r="I30" s="1115"/>
      <c r="J30" s="1115"/>
      <c r="K30" s="51" t="s">
        <v>973</v>
      </c>
      <c r="L30" s="211">
        <v>70000</v>
      </c>
      <c r="M30" s="58">
        <f t="shared" si="26"/>
        <v>0</v>
      </c>
      <c r="N30" s="122"/>
      <c r="O30" s="1332"/>
      <c r="P30" s="1027"/>
      <c r="Q30" s="1071"/>
      <c r="R30" s="1071"/>
      <c r="S30" s="1071"/>
      <c r="T30" s="1071"/>
      <c r="U30" s="1159"/>
      <c r="V30" s="1071"/>
      <c r="W30" s="525" t="s">
        <v>973</v>
      </c>
      <c r="X30" s="703"/>
      <c r="Y30" s="122"/>
      <c r="Z30" s="1113"/>
      <c r="AA30" s="1281"/>
      <c r="AB30" s="1029"/>
      <c r="AC30" s="1029"/>
      <c r="AD30" s="1029"/>
      <c r="AE30" s="1029"/>
      <c r="AF30" s="1115"/>
      <c r="AG30" s="1029"/>
      <c r="AH30" s="51" t="s">
        <v>973</v>
      </c>
      <c r="AI30" s="572"/>
      <c r="AJ30" s="122"/>
      <c r="AK30" s="1113"/>
      <c r="AL30" s="1281"/>
      <c r="AM30" s="1029"/>
      <c r="AN30" s="1029"/>
      <c r="AO30" s="1029"/>
      <c r="AP30" s="1029"/>
      <c r="AQ30" s="1115"/>
      <c r="AR30" s="1029"/>
      <c r="AS30" s="51" t="s">
        <v>973</v>
      </c>
      <c r="AT30" s="572"/>
      <c r="AU30" s="122"/>
      <c r="AV30" s="1113"/>
      <c r="AW30" s="1281"/>
      <c r="AX30" s="1029"/>
      <c r="AY30" s="1029"/>
      <c r="AZ30" s="1029"/>
      <c r="BA30" s="1029"/>
      <c r="BB30" s="1115"/>
      <c r="BC30" s="1029"/>
      <c r="BD30" s="51" t="s">
        <v>973</v>
      </c>
      <c r="BE30" s="572"/>
      <c r="BF30" s="122"/>
      <c r="BG30" s="1113"/>
      <c r="BH30" s="1281"/>
      <c r="BI30" s="1029"/>
      <c r="BJ30" s="1029"/>
      <c r="BK30" s="1029"/>
      <c r="BL30" s="1029"/>
      <c r="BM30" s="1115"/>
      <c r="BN30" s="1029"/>
      <c r="BO30" s="51" t="s">
        <v>973</v>
      </c>
      <c r="BP30" s="572"/>
      <c r="BQ30" s="122"/>
      <c r="BR30" s="1300"/>
      <c r="BS30" s="1281"/>
      <c r="BT30" s="1029"/>
      <c r="BU30" s="1029"/>
      <c r="BV30" s="1029"/>
      <c r="BW30" s="1029"/>
      <c r="BX30" s="1115"/>
      <c r="BY30" s="1029"/>
      <c r="BZ30" s="51" t="s">
        <v>973</v>
      </c>
      <c r="CA30" s="572"/>
      <c r="CB30" s="122"/>
      <c r="CC30" s="1300"/>
      <c r="CD30" s="1281"/>
      <c r="CE30" s="1029"/>
      <c r="CF30" s="1029"/>
      <c r="CG30" s="1029"/>
      <c r="CH30" s="1029"/>
      <c r="CI30" s="1115"/>
      <c r="CJ30" s="1029"/>
      <c r="CK30" s="51" t="s">
        <v>973</v>
      </c>
      <c r="CL30" s="572"/>
      <c r="CM30" s="122"/>
      <c r="CN30" s="1300"/>
      <c r="CO30" s="1281"/>
      <c r="CP30" s="1029"/>
      <c r="CQ30" s="1029"/>
      <c r="CR30" s="1029"/>
      <c r="CS30" s="1029"/>
      <c r="CT30" s="1115"/>
      <c r="CU30" s="1029"/>
      <c r="CV30" s="51" t="s">
        <v>973</v>
      </c>
      <c r="CW30" s="572"/>
      <c r="CX30" s="122"/>
      <c r="CY30" s="1300"/>
      <c r="CZ30" s="1281"/>
      <c r="DA30" s="1390"/>
      <c r="DB30" s="1390"/>
      <c r="DC30" s="1390"/>
      <c r="DD30" s="1390"/>
      <c r="DE30" s="1115"/>
      <c r="DF30" s="1029"/>
      <c r="DG30" s="51" t="s">
        <v>973</v>
      </c>
      <c r="DH30" s="572"/>
      <c r="DI30" s="122"/>
      <c r="DJ30" s="32">
        <v>100000</v>
      </c>
      <c r="DK30" s="32">
        <v>150000</v>
      </c>
      <c r="DL30" s="32">
        <v>150000</v>
      </c>
      <c r="DM30" s="32"/>
      <c r="DN30" s="32"/>
      <c r="DO30" s="32"/>
      <c r="DP30" s="32"/>
      <c r="DQ30" s="32"/>
      <c r="DR30" s="32"/>
      <c r="DS30" s="32">
        <f t="shared" si="13"/>
        <v>400000</v>
      </c>
      <c r="DT30" s="32"/>
      <c r="DU30" s="35">
        <f>DV30+DW30+DX30+DY30+EA30</f>
        <v>400000</v>
      </c>
      <c r="DV30" s="35">
        <f>DS30*0.85</f>
        <v>340000</v>
      </c>
      <c r="DW30" s="35">
        <f>DS30*0.1</f>
        <v>40000</v>
      </c>
      <c r="DX30" s="35"/>
      <c r="DY30" s="35">
        <f>DS30*0.05</f>
        <v>20000</v>
      </c>
      <c r="DZ30" s="35">
        <f>SUM(DV30:DY30)</f>
        <v>400000</v>
      </c>
      <c r="EA30" s="35"/>
    </row>
    <row r="31" spans="1:140" ht="192" customHeight="1" x14ac:dyDescent="0.25">
      <c r="A31" s="50" t="s">
        <v>332</v>
      </c>
      <c r="B31" s="615" t="s">
        <v>337</v>
      </c>
      <c r="C31" s="91">
        <f t="shared" ref="C31:J31" si="51">O31+Z31+AK31+AV31+BG31+BR31+CC31+CN31+CY31</f>
        <v>150000</v>
      </c>
      <c r="D31" s="63">
        <f t="shared" si="51"/>
        <v>0</v>
      </c>
      <c r="E31" s="71">
        <f t="shared" si="51"/>
        <v>0</v>
      </c>
      <c r="F31" s="71">
        <f t="shared" si="51"/>
        <v>0</v>
      </c>
      <c r="G31" s="71">
        <f t="shared" si="51"/>
        <v>0</v>
      </c>
      <c r="H31" s="71">
        <f t="shared" si="51"/>
        <v>0</v>
      </c>
      <c r="I31" s="71">
        <f t="shared" si="51"/>
        <v>0</v>
      </c>
      <c r="J31" s="71">
        <f t="shared" si="51"/>
        <v>0</v>
      </c>
      <c r="K31" s="51" t="s">
        <v>331</v>
      </c>
      <c r="L31" s="204">
        <v>62</v>
      </c>
      <c r="M31" s="58">
        <f t="shared" si="26"/>
        <v>57</v>
      </c>
      <c r="N31" s="15"/>
      <c r="O31" s="691">
        <v>30000</v>
      </c>
      <c r="P31" s="643">
        <f>U31+V31</f>
        <v>0</v>
      </c>
      <c r="Q31" s="675"/>
      <c r="R31" s="675"/>
      <c r="S31" s="675"/>
      <c r="T31" s="675"/>
      <c r="U31" s="683">
        <f>Q31+R31+S31+T31</f>
        <v>0</v>
      </c>
      <c r="V31" s="675"/>
      <c r="W31" s="525" t="s">
        <v>331</v>
      </c>
      <c r="X31" s="672">
        <v>57</v>
      </c>
      <c r="Y31" s="15"/>
      <c r="Z31" s="97">
        <v>50000</v>
      </c>
      <c r="AA31" s="93">
        <f>AF31+AG31</f>
        <v>0</v>
      </c>
      <c r="AB31" s="137"/>
      <c r="AC31" s="137"/>
      <c r="AD31" s="137"/>
      <c r="AE31" s="137"/>
      <c r="AF31" s="76">
        <f>AB31+AC31+AD31+AE31</f>
        <v>0</v>
      </c>
      <c r="AG31" s="137"/>
      <c r="AH31" s="51" t="s">
        <v>331</v>
      </c>
      <c r="AI31" s="190"/>
      <c r="AJ31" s="15"/>
      <c r="AK31" s="97">
        <v>70000</v>
      </c>
      <c r="AL31" s="93">
        <f>AQ31+AR31</f>
        <v>0</v>
      </c>
      <c r="AM31" s="137"/>
      <c r="AN31" s="137"/>
      <c r="AO31" s="137"/>
      <c r="AP31" s="137"/>
      <c r="AQ31" s="76">
        <f>AM31+AN31+AO31+AP31</f>
        <v>0</v>
      </c>
      <c r="AR31" s="137"/>
      <c r="AS31" s="51" t="s">
        <v>331</v>
      </c>
      <c r="AT31" s="190"/>
      <c r="AU31" s="15"/>
      <c r="AV31" s="97">
        <v>0</v>
      </c>
      <c r="AW31" s="93">
        <f>BB31+BC31</f>
        <v>0</v>
      </c>
      <c r="AX31" s="137"/>
      <c r="AY31" s="137"/>
      <c r="AZ31" s="137"/>
      <c r="BA31" s="137"/>
      <c r="BB31" s="76">
        <f>AX31+AY31+AZ31+BA31</f>
        <v>0</v>
      </c>
      <c r="BC31" s="137"/>
      <c r="BD31" s="51" t="s">
        <v>331</v>
      </c>
      <c r="BE31" s="190"/>
      <c r="BF31" s="15"/>
      <c r="BG31" s="97">
        <v>0</v>
      </c>
      <c r="BH31" s="93">
        <f>BM31+BN31</f>
        <v>0</v>
      </c>
      <c r="BI31" s="137"/>
      <c r="BJ31" s="137"/>
      <c r="BK31" s="137"/>
      <c r="BL31" s="137"/>
      <c r="BM31" s="76">
        <f>BI31+BJ31+BK31+BL31</f>
        <v>0</v>
      </c>
      <c r="BN31" s="137"/>
      <c r="BO31" s="51" t="s">
        <v>331</v>
      </c>
      <c r="BP31" s="190"/>
      <c r="BQ31" s="15"/>
      <c r="BR31" s="91">
        <v>0</v>
      </c>
      <c r="BS31" s="93">
        <f>BX31+BY31</f>
        <v>0</v>
      </c>
      <c r="BT31" s="137"/>
      <c r="BU31" s="137"/>
      <c r="BV31" s="137"/>
      <c r="BW31" s="137"/>
      <c r="BX31" s="76">
        <f>BT31+BU31+BV31+BW31</f>
        <v>0</v>
      </c>
      <c r="BY31" s="137"/>
      <c r="BZ31" s="51" t="s">
        <v>331</v>
      </c>
      <c r="CA31" s="190"/>
      <c r="CB31" s="15"/>
      <c r="CC31" s="91">
        <v>0</v>
      </c>
      <c r="CD31" s="93">
        <f>CI31+CJ31</f>
        <v>0</v>
      </c>
      <c r="CE31" s="137"/>
      <c r="CF31" s="137"/>
      <c r="CG31" s="137"/>
      <c r="CH31" s="137"/>
      <c r="CI31" s="76">
        <f>CE31+CF31+CG31+CH31</f>
        <v>0</v>
      </c>
      <c r="CJ31" s="137"/>
      <c r="CK31" s="51" t="s">
        <v>331</v>
      </c>
      <c r="CL31" s="190"/>
      <c r="CM31" s="15"/>
      <c r="CN31" s="91">
        <v>0</v>
      </c>
      <c r="CO31" s="93">
        <f>CT31+CU31</f>
        <v>0</v>
      </c>
      <c r="CP31" s="137"/>
      <c r="CQ31" s="137"/>
      <c r="CR31" s="137"/>
      <c r="CS31" s="137"/>
      <c r="CT31" s="76">
        <f>CP31+CQ31+CR31+CS31</f>
        <v>0</v>
      </c>
      <c r="CU31" s="137"/>
      <c r="CV31" s="51" t="s">
        <v>331</v>
      </c>
      <c r="CW31" s="190"/>
      <c r="CX31" s="15"/>
      <c r="CY31" s="91">
        <v>0</v>
      </c>
      <c r="CZ31" s="93">
        <f>DE31+DF31</f>
        <v>0</v>
      </c>
      <c r="DA31" s="220"/>
      <c r="DB31" s="220"/>
      <c r="DC31" s="220"/>
      <c r="DD31" s="220"/>
      <c r="DE31" s="76">
        <f>DA31+DB31+DC31+DD31</f>
        <v>0</v>
      </c>
      <c r="DF31" s="137"/>
      <c r="DG31" s="51" t="s">
        <v>331</v>
      </c>
      <c r="DH31" s="190"/>
      <c r="DI31" s="15"/>
      <c r="DJ31" s="32">
        <v>150000</v>
      </c>
      <c r="DK31" s="32">
        <v>150000</v>
      </c>
      <c r="DL31" s="32">
        <v>200000</v>
      </c>
      <c r="DM31" s="32"/>
      <c r="DN31" s="32"/>
      <c r="DO31" s="32"/>
      <c r="DP31" s="32"/>
      <c r="DQ31" s="32"/>
      <c r="DR31" s="32"/>
      <c r="DS31" s="32">
        <f t="shared" si="13"/>
        <v>500000</v>
      </c>
      <c r="DT31" s="32"/>
      <c r="DU31" s="35">
        <f>DV31+DW31+DX31+DY31+EA31</f>
        <v>500000</v>
      </c>
      <c r="DV31" s="35">
        <f>DS31*0.85</f>
        <v>425000</v>
      </c>
      <c r="DW31" s="35">
        <f>DS31*0.1</f>
        <v>50000</v>
      </c>
      <c r="DX31" s="35"/>
      <c r="DY31" s="35">
        <f>DS31*0.05</f>
        <v>25000</v>
      </c>
      <c r="DZ31" s="35">
        <f>SUM(DV31:DY31)</f>
        <v>500000</v>
      </c>
      <c r="EA31" s="35"/>
    </row>
    <row r="32" spans="1:140" ht="15" customHeight="1" x14ac:dyDescent="0.25">
      <c r="A32" s="1180" t="s">
        <v>974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2"/>
      <c r="N32" s="47"/>
      <c r="O32" s="1041" t="s">
        <v>974</v>
      </c>
      <c r="P32" s="1417"/>
      <c r="Q32" s="1417"/>
      <c r="R32" s="1417"/>
      <c r="S32" s="1417"/>
      <c r="T32" s="1417"/>
      <c r="U32" s="1417"/>
      <c r="V32" s="1417"/>
      <c r="W32" s="1418"/>
      <c r="X32" s="1419"/>
      <c r="Y32" s="47"/>
      <c r="Z32" s="1277" t="s">
        <v>974</v>
      </c>
      <c r="AA32" s="1393"/>
      <c r="AB32" s="1393"/>
      <c r="AC32" s="1393"/>
      <c r="AD32" s="1393"/>
      <c r="AE32" s="1393"/>
      <c r="AF32" s="1393"/>
      <c r="AG32" s="1393"/>
      <c r="AH32" s="1394"/>
      <c r="AI32" s="1414"/>
      <c r="AJ32" s="47"/>
      <c r="AK32" s="1277" t="s">
        <v>974</v>
      </c>
      <c r="AL32" s="1393"/>
      <c r="AM32" s="1393"/>
      <c r="AN32" s="1393"/>
      <c r="AO32" s="1393"/>
      <c r="AP32" s="1393"/>
      <c r="AQ32" s="1393"/>
      <c r="AR32" s="1393"/>
      <c r="AS32" s="1394"/>
      <c r="AT32" s="1414"/>
      <c r="AU32" s="47"/>
      <c r="AV32" s="1277" t="s">
        <v>974</v>
      </c>
      <c r="AW32" s="1393"/>
      <c r="AX32" s="1393"/>
      <c r="AY32" s="1393"/>
      <c r="AZ32" s="1393"/>
      <c r="BA32" s="1393"/>
      <c r="BB32" s="1393"/>
      <c r="BC32" s="1393"/>
      <c r="BD32" s="1394"/>
      <c r="BE32" s="1414"/>
      <c r="BF32" s="47"/>
      <c r="BG32" s="1277" t="s">
        <v>974</v>
      </c>
      <c r="BH32" s="1393"/>
      <c r="BI32" s="1393"/>
      <c r="BJ32" s="1393"/>
      <c r="BK32" s="1393"/>
      <c r="BL32" s="1393"/>
      <c r="BM32" s="1393"/>
      <c r="BN32" s="1393"/>
      <c r="BO32" s="1394"/>
      <c r="BP32" s="1414"/>
      <c r="BQ32" s="47"/>
      <c r="BR32" s="1392" t="s">
        <v>974</v>
      </c>
      <c r="BS32" s="1393"/>
      <c r="BT32" s="1393"/>
      <c r="BU32" s="1393"/>
      <c r="BV32" s="1393"/>
      <c r="BW32" s="1393"/>
      <c r="BX32" s="1393"/>
      <c r="BY32" s="1393"/>
      <c r="BZ32" s="1394"/>
      <c r="CA32" s="1395"/>
      <c r="CB32" s="47"/>
      <c r="CC32" s="1392" t="s">
        <v>974</v>
      </c>
      <c r="CD32" s="1393"/>
      <c r="CE32" s="1393"/>
      <c r="CF32" s="1393"/>
      <c r="CG32" s="1393"/>
      <c r="CH32" s="1393"/>
      <c r="CI32" s="1393"/>
      <c r="CJ32" s="1393"/>
      <c r="CK32" s="1394"/>
      <c r="CL32" s="1395"/>
      <c r="CM32" s="47"/>
      <c r="CN32" s="1392" t="s">
        <v>974</v>
      </c>
      <c r="CO32" s="1393"/>
      <c r="CP32" s="1393"/>
      <c r="CQ32" s="1393"/>
      <c r="CR32" s="1393"/>
      <c r="CS32" s="1393"/>
      <c r="CT32" s="1393"/>
      <c r="CU32" s="1393"/>
      <c r="CV32" s="1394"/>
      <c r="CW32" s="1395"/>
      <c r="CX32" s="47"/>
      <c r="CY32" s="1392" t="s">
        <v>974</v>
      </c>
      <c r="CZ32" s="1393"/>
      <c r="DA32" s="1393"/>
      <c r="DB32" s="1393"/>
      <c r="DC32" s="1393"/>
      <c r="DD32" s="1393"/>
      <c r="DE32" s="1393"/>
      <c r="DF32" s="1393"/>
      <c r="DG32" s="1394"/>
      <c r="DH32" s="1395"/>
      <c r="DI32" s="47"/>
      <c r="DJ32" s="32"/>
      <c r="DK32" s="32"/>
      <c r="DL32" s="32"/>
      <c r="DM32" s="32"/>
      <c r="DN32" s="32"/>
      <c r="DO32" s="32"/>
      <c r="DP32" s="32"/>
      <c r="DQ32" s="32"/>
      <c r="DR32" s="32"/>
      <c r="DS32" s="32">
        <f t="shared" si="13"/>
        <v>0</v>
      </c>
      <c r="DT32" s="32"/>
    </row>
    <row r="33" spans="1:139" ht="150.75" customHeight="1" x14ac:dyDescent="0.25">
      <c r="A33" s="50" t="s">
        <v>761</v>
      </c>
      <c r="B33" s="615" t="s">
        <v>74</v>
      </c>
      <c r="C33" s="91">
        <f t="shared" ref="C33:J35" si="52">O33+Z33+AK33+AV33+BG33+BR33+CC33+CN33+CY33</f>
        <v>21000</v>
      </c>
      <c r="D33" s="63">
        <f t="shared" si="52"/>
        <v>251268.42</v>
      </c>
      <c r="E33" s="71">
        <f t="shared" si="52"/>
        <v>15373.67</v>
      </c>
      <c r="F33" s="71">
        <f t="shared" si="52"/>
        <v>227572.9</v>
      </c>
      <c r="G33" s="71">
        <f t="shared" si="52"/>
        <v>0</v>
      </c>
      <c r="H33" s="71">
        <f t="shared" si="52"/>
        <v>8321.85</v>
      </c>
      <c r="I33" s="71">
        <f t="shared" si="52"/>
        <v>251268.42</v>
      </c>
      <c r="J33" s="71">
        <f t="shared" si="52"/>
        <v>0</v>
      </c>
      <c r="K33" s="51" t="s">
        <v>975</v>
      </c>
      <c r="L33" s="204">
        <v>3</v>
      </c>
      <c r="M33" s="58">
        <f t="shared" si="26"/>
        <v>4</v>
      </c>
      <c r="N33" s="15"/>
      <c r="O33" s="691">
        <v>7000</v>
      </c>
      <c r="P33" s="643">
        <f>U33+V33</f>
        <v>251268.42</v>
      </c>
      <c r="Q33" s="675">
        <v>15373.67</v>
      </c>
      <c r="R33" s="675">
        <f>79015.67+1808.23+146749</f>
        <v>227572.9</v>
      </c>
      <c r="S33" s="675"/>
      <c r="T33" s="704">
        <f>598.2+7723.65</f>
        <v>8321.85</v>
      </c>
      <c r="U33" s="683">
        <f>Q33+R33+S33+T33</f>
        <v>251268.42</v>
      </c>
      <c r="V33" s="675"/>
      <c r="W33" s="525" t="s">
        <v>975</v>
      </c>
      <c r="X33" s="672">
        <v>4</v>
      </c>
      <c r="Y33" s="15"/>
      <c r="Z33" s="97">
        <v>7000</v>
      </c>
      <c r="AA33" s="93">
        <f>AF33+AG33</f>
        <v>0</v>
      </c>
      <c r="AB33" s="137"/>
      <c r="AC33" s="137"/>
      <c r="AD33" s="137"/>
      <c r="AE33" s="137"/>
      <c r="AF33" s="76">
        <f>AB33+AC33+AD33+AE33</f>
        <v>0</v>
      </c>
      <c r="AG33" s="137"/>
      <c r="AH33" s="51" t="s">
        <v>975</v>
      </c>
      <c r="AI33" s="190"/>
      <c r="AJ33" s="15"/>
      <c r="AK33" s="97">
        <v>7000</v>
      </c>
      <c r="AL33" s="93">
        <f>AQ33+AR33</f>
        <v>0</v>
      </c>
      <c r="AM33" s="137"/>
      <c r="AN33" s="137"/>
      <c r="AO33" s="137"/>
      <c r="AP33" s="137"/>
      <c r="AQ33" s="76">
        <f>AM33+AN33+AO33+AP33</f>
        <v>0</v>
      </c>
      <c r="AR33" s="137"/>
      <c r="AS33" s="51" t="s">
        <v>975</v>
      </c>
      <c r="AT33" s="190"/>
      <c r="AU33" s="15"/>
      <c r="AV33" s="97">
        <v>0</v>
      </c>
      <c r="AW33" s="93">
        <f>BB33+BC33</f>
        <v>0</v>
      </c>
      <c r="AX33" s="137"/>
      <c r="AY33" s="137"/>
      <c r="AZ33" s="137"/>
      <c r="BA33" s="137"/>
      <c r="BB33" s="76">
        <f>AX33+AY33+AZ33+BA33</f>
        <v>0</v>
      </c>
      <c r="BC33" s="137"/>
      <c r="BD33" s="51" t="s">
        <v>975</v>
      </c>
      <c r="BE33" s="190"/>
      <c r="BF33" s="15"/>
      <c r="BG33" s="97">
        <v>0</v>
      </c>
      <c r="BH33" s="93">
        <f>BM33+BN33</f>
        <v>0</v>
      </c>
      <c r="BI33" s="137"/>
      <c r="BJ33" s="137"/>
      <c r="BK33" s="137"/>
      <c r="BL33" s="137"/>
      <c r="BM33" s="76">
        <f>BI33+BJ33+BK33+BL33</f>
        <v>0</v>
      </c>
      <c r="BN33" s="137"/>
      <c r="BO33" s="51" t="s">
        <v>975</v>
      </c>
      <c r="BP33" s="190"/>
      <c r="BQ33" s="15"/>
      <c r="BR33" s="91">
        <v>0</v>
      </c>
      <c r="BS33" s="93">
        <f>BX33+BY33</f>
        <v>0</v>
      </c>
      <c r="BT33" s="137"/>
      <c r="BU33" s="137"/>
      <c r="BV33" s="137"/>
      <c r="BW33" s="137"/>
      <c r="BX33" s="76">
        <f>BT33+BU33+BV33+BW33</f>
        <v>0</v>
      </c>
      <c r="BY33" s="137"/>
      <c r="BZ33" s="51" t="s">
        <v>975</v>
      </c>
      <c r="CA33" s="190"/>
      <c r="CB33" s="15"/>
      <c r="CC33" s="91">
        <v>0</v>
      </c>
      <c r="CD33" s="93">
        <f>CI33+CJ33</f>
        <v>0</v>
      </c>
      <c r="CE33" s="137"/>
      <c r="CF33" s="137"/>
      <c r="CG33" s="137"/>
      <c r="CH33" s="137"/>
      <c r="CI33" s="76">
        <f>CE33+CF33+CG33+CH33</f>
        <v>0</v>
      </c>
      <c r="CJ33" s="137"/>
      <c r="CK33" s="51" t="s">
        <v>975</v>
      </c>
      <c r="CL33" s="190"/>
      <c r="CM33" s="15"/>
      <c r="CN33" s="91">
        <v>0</v>
      </c>
      <c r="CO33" s="93">
        <f>CT33+CU33</f>
        <v>0</v>
      </c>
      <c r="CP33" s="137"/>
      <c r="CQ33" s="137"/>
      <c r="CR33" s="137"/>
      <c r="CS33" s="137"/>
      <c r="CT33" s="76">
        <f>CP33+CQ33+CR33+CS33</f>
        <v>0</v>
      </c>
      <c r="CU33" s="137"/>
      <c r="CV33" s="51" t="s">
        <v>975</v>
      </c>
      <c r="CW33" s="190"/>
      <c r="CX33" s="15"/>
      <c r="CY33" s="91">
        <v>0</v>
      </c>
      <c r="CZ33" s="93">
        <f>DE33+DF33</f>
        <v>0</v>
      </c>
      <c r="DA33" s="137"/>
      <c r="DB33" s="137"/>
      <c r="DC33" s="137"/>
      <c r="DD33" s="137"/>
      <c r="DE33" s="76">
        <f>DA33+DB33+DC33+DD33</f>
        <v>0</v>
      </c>
      <c r="DF33" s="137"/>
      <c r="DG33" s="51" t="s">
        <v>975</v>
      </c>
      <c r="DH33" s="190"/>
      <c r="DI33" s="15"/>
      <c r="DJ33" s="32">
        <v>20000</v>
      </c>
      <c r="DK33" s="32">
        <v>30000</v>
      </c>
      <c r="DL33" s="32">
        <v>30000</v>
      </c>
      <c r="DM33" s="32"/>
      <c r="DN33" s="32"/>
      <c r="DO33" s="32"/>
      <c r="DP33" s="32"/>
      <c r="DQ33" s="32"/>
      <c r="DR33" s="32"/>
      <c r="DS33" s="32">
        <f t="shared" si="13"/>
        <v>80000</v>
      </c>
      <c r="DT33" s="32"/>
      <c r="DU33" s="35">
        <f>DV33+DW33+DX33+DY33+EA33</f>
        <v>80000</v>
      </c>
      <c r="DV33" s="35">
        <f>DS33*0.85</f>
        <v>68000</v>
      </c>
      <c r="DW33" s="35">
        <f>DS33*0.1</f>
        <v>8000</v>
      </c>
      <c r="DX33" s="35"/>
      <c r="DY33" s="35">
        <f>DS33*0.05</f>
        <v>4000</v>
      </c>
      <c r="DZ33" s="35">
        <f>SUM(DV33:DY33)</f>
        <v>80000</v>
      </c>
      <c r="EA33" s="35"/>
    </row>
    <row r="34" spans="1:139" ht="216.75" customHeight="1" x14ac:dyDescent="0.25">
      <c r="A34" s="50" t="s">
        <v>565</v>
      </c>
      <c r="B34" s="615" t="s">
        <v>335</v>
      </c>
      <c r="C34" s="91">
        <f t="shared" si="52"/>
        <v>400000</v>
      </c>
      <c r="D34" s="63">
        <f t="shared" si="52"/>
        <v>2401992.33</v>
      </c>
      <c r="E34" s="71">
        <f t="shared" si="52"/>
        <v>0</v>
      </c>
      <c r="F34" s="71">
        <f t="shared" si="52"/>
        <v>2401992.33</v>
      </c>
      <c r="G34" s="71">
        <f t="shared" si="52"/>
        <v>0</v>
      </c>
      <c r="H34" s="71">
        <f t="shared" si="52"/>
        <v>0</v>
      </c>
      <c r="I34" s="71">
        <f t="shared" si="52"/>
        <v>2401992.33</v>
      </c>
      <c r="J34" s="71">
        <f t="shared" si="52"/>
        <v>0</v>
      </c>
      <c r="K34" s="51" t="s">
        <v>566</v>
      </c>
      <c r="L34" s="204">
        <v>4</v>
      </c>
      <c r="M34" s="58">
        <f t="shared" si="26"/>
        <v>3</v>
      </c>
      <c r="N34" s="15"/>
      <c r="O34" s="691">
        <v>100000</v>
      </c>
      <c r="P34" s="643">
        <f>U34+V34</f>
        <v>2401992.33</v>
      </c>
      <c r="Q34" s="675"/>
      <c r="R34" s="675">
        <v>2401992.33</v>
      </c>
      <c r="S34" s="675"/>
      <c r="T34" s="675"/>
      <c r="U34" s="683">
        <f>Q34+R34+S34+T34</f>
        <v>2401992.33</v>
      </c>
      <c r="V34" s="675"/>
      <c r="W34" s="525" t="s">
        <v>566</v>
      </c>
      <c r="X34" s="672">
        <v>3</v>
      </c>
      <c r="Y34" s="15"/>
      <c r="Z34" s="97">
        <v>150000</v>
      </c>
      <c r="AA34" s="93">
        <f>AF34+AG34</f>
        <v>0</v>
      </c>
      <c r="AB34" s="137"/>
      <c r="AC34" s="137"/>
      <c r="AD34" s="137"/>
      <c r="AE34" s="137"/>
      <c r="AF34" s="76">
        <f>AB34+AC34+AD34+AE34</f>
        <v>0</v>
      </c>
      <c r="AG34" s="137"/>
      <c r="AH34" s="51" t="s">
        <v>566</v>
      </c>
      <c r="AI34" s="190"/>
      <c r="AJ34" s="15"/>
      <c r="AK34" s="97">
        <v>150000</v>
      </c>
      <c r="AL34" s="93">
        <f>AQ34+AR34</f>
        <v>0</v>
      </c>
      <c r="AM34" s="137"/>
      <c r="AN34" s="137"/>
      <c r="AO34" s="137"/>
      <c r="AP34" s="137"/>
      <c r="AQ34" s="76">
        <f>AM34+AN34+AO34+AP34</f>
        <v>0</v>
      </c>
      <c r="AR34" s="137"/>
      <c r="AS34" s="51" t="s">
        <v>566</v>
      </c>
      <c r="AT34" s="190"/>
      <c r="AU34" s="15"/>
      <c r="AV34" s="97">
        <v>0</v>
      </c>
      <c r="AW34" s="93">
        <f>BB34+BC34</f>
        <v>0</v>
      </c>
      <c r="AX34" s="137"/>
      <c r="AY34" s="137"/>
      <c r="AZ34" s="137"/>
      <c r="BA34" s="137"/>
      <c r="BB34" s="76">
        <f>AX34+AY34+AZ34+BA34</f>
        <v>0</v>
      </c>
      <c r="BC34" s="137"/>
      <c r="BD34" s="51" t="s">
        <v>566</v>
      </c>
      <c r="BE34" s="190"/>
      <c r="BF34" s="15"/>
      <c r="BG34" s="97">
        <v>0</v>
      </c>
      <c r="BH34" s="93">
        <f>BM34+BN34</f>
        <v>0</v>
      </c>
      <c r="BI34" s="137"/>
      <c r="BJ34" s="137"/>
      <c r="BK34" s="137"/>
      <c r="BL34" s="137"/>
      <c r="BM34" s="76">
        <f>BI34+BJ34+BK34+BL34</f>
        <v>0</v>
      </c>
      <c r="BN34" s="137"/>
      <c r="BO34" s="51" t="s">
        <v>566</v>
      </c>
      <c r="BP34" s="190"/>
      <c r="BQ34" s="15"/>
      <c r="BR34" s="91">
        <v>0</v>
      </c>
      <c r="BS34" s="93">
        <f>BX34+BY34</f>
        <v>0</v>
      </c>
      <c r="BT34" s="137"/>
      <c r="BU34" s="137"/>
      <c r="BV34" s="137"/>
      <c r="BW34" s="137"/>
      <c r="BX34" s="76">
        <f>BT34+BU34+BV34+BW34</f>
        <v>0</v>
      </c>
      <c r="BY34" s="137"/>
      <c r="BZ34" s="51" t="s">
        <v>566</v>
      </c>
      <c r="CA34" s="190"/>
      <c r="CB34" s="15"/>
      <c r="CC34" s="91">
        <v>0</v>
      </c>
      <c r="CD34" s="93">
        <f>CI34+CJ34</f>
        <v>0</v>
      </c>
      <c r="CE34" s="137"/>
      <c r="CF34" s="137"/>
      <c r="CG34" s="137"/>
      <c r="CH34" s="137"/>
      <c r="CI34" s="76">
        <f>CE34+CF34+CG34+CH34</f>
        <v>0</v>
      </c>
      <c r="CJ34" s="137"/>
      <c r="CK34" s="51" t="s">
        <v>566</v>
      </c>
      <c r="CL34" s="190"/>
      <c r="CM34" s="15"/>
      <c r="CN34" s="91">
        <v>0</v>
      </c>
      <c r="CO34" s="93">
        <f>CT34+CU34</f>
        <v>0</v>
      </c>
      <c r="CP34" s="137"/>
      <c r="CQ34" s="137"/>
      <c r="CR34" s="137"/>
      <c r="CS34" s="137"/>
      <c r="CT34" s="76">
        <f>CP34+CQ34+CR34+CS34</f>
        <v>0</v>
      </c>
      <c r="CU34" s="137"/>
      <c r="CV34" s="51" t="s">
        <v>566</v>
      </c>
      <c r="CW34" s="190"/>
      <c r="CX34" s="15"/>
      <c r="CY34" s="91">
        <v>0</v>
      </c>
      <c r="CZ34" s="93">
        <f>DE34+DF34</f>
        <v>0</v>
      </c>
      <c r="DA34" s="137"/>
      <c r="DB34" s="137"/>
      <c r="DC34" s="137"/>
      <c r="DD34" s="137"/>
      <c r="DE34" s="76">
        <f>DA34+DB34+DC34+DD34</f>
        <v>0</v>
      </c>
      <c r="DF34" s="137"/>
      <c r="DG34" s="51" t="s">
        <v>566</v>
      </c>
      <c r="DH34" s="190"/>
      <c r="DI34" s="15"/>
      <c r="DJ34" s="32"/>
      <c r="DK34" s="32"/>
      <c r="DL34" s="32"/>
      <c r="DM34" s="32"/>
      <c r="DN34" s="32"/>
      <c r="DO34" s="32"/>
      <c r="DP34" s="32"/>
      <c r="DQ34" s="32"/>
      <c r="DR34" s="32"/>
      <c r="DS34" s="32">
        <f t="shared" si="13"/>
        <v>0</v>
      </c>
      <c r="DT34" s="32"/>
    </row>
    <row r="35" spans="1:139" ht="107.25" customHeight="1" x14ac:dyDescent="0.25">
      <c r="A35" s="1174" t="s">
        <v>567</v>
      </c>
      <c r="B35" s="1179" t="s">
        <v>334</v>
      </c>
      <c r="C35" s="1275">
        <f t="shared" si="52"/>
        <v>500000</v>
      </c>
      <c r="D35" s="1280">
        <f t="shared" si="52"/>
        <v>1236337.44</v>
      </c>
      <c r="E35" s="1114">
        <f t="shared" si="52"/>
        <v>0</v>
      </c>
      <c r="F35" s="1114">
        <f t="shared" si="52"/>
        <v>1236337.44</v>
      </c>
      <c r="G35" s="1114">
        <f t="shared" si="52"/>
        <v>0</v>
      </c>
      <c r="H35" s="1114">
        <f t="shared" si="52"/>
        <v>0</v>
      </c>
      <c r="I35" s="1114">
        <f t="shared" si="52"/>
        <v>1236337.44</v>
      </c>
      <c r="J35" s="1114">
        <f t="shared" si="52"/>
        <v>0</v>
      </c>
      <c r="K35" s="51" t="s">
        <v>568</v>
      </c>
      <c r="L35" s="204">
        <v>334</v>
      </c>
      <c r="M35" s="58">
        <f t="shared" si="26"/>
        <v>313</v>
      </c>
      <c r="N35" s="15"/>
      <c r="O35" s="1332">
        <v>150000</v>
      </c>
      <c r="P35" s="1066">
        <f>U35+V35</f>
        <v>1236337.44</v>
      </c>
      <c r="Q35" s="1069"/>
      <c r="R35" s="1069">
        <v>1236337.44</v>
      </c>
      <c r="S35" s="1069"/>
      <c r="T35" s="1069"/>
      <c r="U35" s="1157">
        <f>Q35+R35+S35+T35</f>
        <v>1236337.44</v>
      </c>
      <c r="V35" s="1069"/>
      <c r="W35" s="525" t="s">
        <v>568</v>
      </c>
      <c r="X35" s="672">
        <v>313</v>
      </c>
      <c r="Y35" s="15"/>
      <c r="Z35" s="1113">
        <v>150000</v>
      </c>
      <c r="AA35" s="1280">
        <f>AF35+AG35</f>
        <v>0</v>
      </c>
      <c r="AB35" s="1024"/>
      <c r="AC35" s="1024"/>
      <c r="AD35" s="1024"/>
      <c r="AE35" s="1024"/>
      <c r="AF35" s="1114">
        <f>AB35+AC35+AD35+AE35</f>
        <v>0</v>
      </c>
      <c r="AG35" s="1024"/>
      <c r="AH35" s="51" t="s">
        <v>568</v>
      </c>
      <c r="AI35" s="190"/>
      <c r="AJ35" s="15"/>
      <c r="AK35" s="1113">
        <v>200000</v>
      </c>
      <c r="AL35" s="1280">
        <f>AQ35+AR35</f>
        <v>0</v>
      </c>
      <c r="AM35" s="1024"/>
      <c r="AN35" s="1024"/>
      <c r="AO35" s="1024"/>
      <c r="AP35" s="1024"/>
      <c r="AQ35" s="1114">
        <f>AM35+AN35+AO35+AP35</f>
        <v>0</v>
      </c>
      <c r="AR35" s="1024"/>
      <c r="AS35" s="51" t="s">
        <v>568</v>
      </c>
      <c r="AT35" s="190"/>
      <c r="AU35" s="15"/>
      <c r="AV35" s="1113">
        <v>0</v>
      </c>
      <c r="AW35" s="1280">
        <f>BB35+BC35</f>
        <v>0</v>
      </c>
      <c r="AX35" s="1024"/>
      <c r="AY35" s="1024"/>
      <c r="AZ35" s="1024"/>
      <c r="BA35" s="1024"/>
      <c r="BB35" s="1114">
        <f>AX35+AY35+AZ35+BA35</f>
        <v>0</v>
      </c>
      <c r="BC35" s="1024"/>
      <c r="BD35" s="51" t="s">
        <v>568</v>
      </c>
      <c r="BE35" s="190"/>
      <c r="BF35" s="15"/>
      <c r="BG35" s="1113">
        <v>0</v>
      </c>
      <c r="BH35" s="1280">
        <f>BM35+BN35</f>
        <v>0</v>
      </c>
      <c r="BI35" s="1024"/>
      <c r="BJ35" s="1024"/>
      <c r="BK35" s="1024"/>
      <c r="BL35" s="1024"/>
      <c r="BM35" s="1114">
        <f>BI35+BJ35+BK35+BL35</f>
        <v>0</v>
      </c>
      <c r="BN35" s="1024"/>
      <c r="BO35" s="51" t="s">
        <v>568</v>
      </c>
      <c r="BP35" s="190"/>
      <c r="BQ35" s="15"/>
      <c r="BR35" s="1300">
        <v>0</v>
      </c>
      <c r="BS35" s="1280">
        <f>BX35+BY35</f>
        <v>0</v>
      </c>
      <c r="BT35" s="1024"/>
      <c r="BU35" s="1024"/>
      <c r="BV35" s="1024"/>
      <c r="BW35" s="1024"/>
      <c r="BX35" s="1114">
        <f>BT35+BU35+BV35+BW35</f>
        <v>0</v>
      </c>
      <c r="BY35" s="1024"/>
      <c r="BZ35" s="51" t="s">
        <v>568</v>
      </c>
      <c r="CA35" s="190"/>
      <c r="CB35" s="15"/>
      <c r="CC35" s="1300">
        <v>0</v>
      </c>
      <c r="CD35" s="1280">
        <f>CI35+CJ35</f>
        <v>0</v>
      </c>
      <c r="CE35" s="1024"/>
      <c r="CF35" s="1024"/>
      <c r="CG35" s="1024"/>
      <c r="CH35" s="1024"/>
      <c r="CI35" s="1114">
        <f>CE35+CF35+CG35+CH35</f>
        <v>0</v>
      </c>
      <c r="CJ35" s="1024"/>
      <c r="CK35" s="51" t="s">
        <v>568</v>
      </c>
      <c r="CL35" s="190"/>
      <c r="CM35" s="15"/>
      <c r="CN35" s="1300">
        <v>0</v>
      </c>
      <c r="CO35" s="1280">
        <f>CT35+CU35</f>
        <v>0</v>
      </c>
      <c r="CP35" s="1024"/>
      <c r="CQ35" s="1024"/>
      <c r="CR35" s="1024"/>
      <c r="CS35" s="1024"/>
      <c r="CT35" s="1114">
        <f>CP35+CQ35+CR35+CS35</f>
        <v>0</v>
      </c>
      <c r="CU35" s="1024"/>
      <c r="CV35" s="51" t="s">
        <v>568</v>
      </c>
      <c r="CW35" s="190"/>
      <c r="CX35" s="15"/>
      <c r="CY35" s="1300">
        <v>0</v>
      </c>
      <c r="CZ35" s="1280">
        <f>DE35+DF35</f>
        <v>0</v>
      </c>
      <c r="DA35" s="1024"/>
      <c r="DB35" s="1024"/>
      <c r="DC35" s="1024"/>
      <c r="DD35" s="1024"/>
      <c r="DE35" s="1114">
        <f>DA35+DB35+DC35+DD35</f>
        <v>0</v>
      </c>
      <c r="DF35" s="1024"/>
      <c r="DG35" s="51" t="s">
        <v>568</v>
      </c>
      <c r="DH35" s="190"/>
      <c r="DI35" s="15"/>
      <c r="DJ35" s="32"/>
      <c r="DK35" s="32"/>
      <c r="DL35" s="32"/>
      <c r="DM35" s="32"/>
      <c r="DN35" s="32"/>
      <c r="DO35" s="32"/>
      <c r="DP35" s="32"/>
      <c r="DQ35" s="32"/>
      <c r="DR35" s="32"/>
      <c r="DS35" s="32">
        <f t="shared" si="13"/>
        <v>0</v>
      </c>
      <c r="DT35" s="32"/>
    </row>
    <row r="36" spans="1:139" ht="77.25" customHeight="1" x14ac:dyDescent="0.25">
      <c r="A36" s="1174"/>
      <c r="B36" s="1179"/>
      <c r="C36" s="1276"/>
      <c r="D36" s="1423"/>
      <c r="E36" s="1175"/>
      <c r="F36" s="1175"/>
      <c r="G36" s="1175"/>
      <c r="H36" s="1175"/>
      <c r="I36" s="1175"/>
      <c r="J36" s="1175"/>
      <c r="K36" s="51" t="s">
        <v>569</v>
      </c>
      <c r="L36" s="204">
        <v>133</v>
      </c>
      <c r="M36" s="58">
        <f t="shared" si="26"/>
        <v>127</v>
      </c>
      <c r="N36" s="15"/>
      <c r="O36" s="1332"/>
      <c r="P36" s="1027"/>
      <c r="Q36" s="1071"/>
      <c r="R36" s="1071"/>
      <c r="S36" s="1071"/>
      <c r="T36" s="1071"/>
      <c r="U36" s="1159"/>
      <c r="V36" s="1071"/>
      <c r="W36" s="525" t="s">
        <v>569</v>
      </c>
      <c r="X36" s="672">
        <v>127</v>
      </c>
      <c r="Y36" s="15"/>
      <c r="Z36" s="1113"/>
      <c r="AA36" s="1281"/>
      <c r="AB36" s="1029"/>
      <c r="AC36" s="1029"/>
      <c r="AD36" s="1029"/>
      <c r="AE36" s="1029"/>
      <c r="AF36" s="1115"/>
      <c r="AG36" s="1029"/>
      <c r="AH36" s="51" t="s">
        <v>569</v>
      </c>
      <c r="AI36" s="190"/>
      <c r="AJ36" s="15"/>
      <c r="AK36" s="1113"/>
      <c r="AL36" s="1281"/>
      <c r="AM36" s="1029"/>
      <c r="AN36" s="1029"/>
      <c r="AO36" s="1029"/>
      <c r="AP36" s="1029"/>
      <c r="AQ36" s="1115"/>
      <c r="AR36" s="1029"/>
      <c r="AS36" s="51" t="s">
        <v>569</v>
      </c>
      <c r="AT36" s="190"/>
      <c r="AU36" s="15"/>
      <c r="AV36" s="1113"/>
      <c r="AW36" s="1281"/>
      <c r="AX36" s="1029"/>
      <c r="AY36" s="1029"/>
      <c r="AZ36" s="1029"/>
      <c r="BA36" s="1029"/>
      <c r="BB36" s="1115"/>
      <c r="BC36" s="1029"/>
      <c r="BD36" s="51" t="s">
        <v>569</v>
      </c>
      <c r="BE36" s="190"/>
      <c r="BF36" s="15"/>
      <c r="BG36" s="1113"/>
      <c r="BH36" s="1281"/>
      <c r="BI36" s="1029"/>
      <c r="BJ36" s="1029"/>
      <c r="BK36" s="1029"/>
      <c r="BL36" s="1029"/>
      <c r="BM36" s="1115"/>
      <c r="BN36" s="1029"/>
      <c r="BO36" s="51" t="s">
        <v>569</v>
      </c>
      <c r="BP36" s="190"/>
      <c r="BQ36" s="15"/>
      <c r="BR36" s="1300"/>
      <c r="BS36" s="1281"/>
      <c r="BT36" s="1029"/>
      <c r="BU36" s="1029"/>
      <c r="BV36" s="1029"/>
      <c r="BW36" s="1029"/>
      <c r="BX36" s="1115"/>
      <c r="BY36" s="1029"/>
      <c r="BZ36" s="51" t="s">
        <v>569</v>
      </c>
      <c r="CA36" s="190"/>
      <c r="CB36" s="15"/>
      <c r="CC36" s="1300"/>
      <c r="CD36" s="1281"/>
      <c r="CE36" s="1029"/>
      <c r="CF36" s="1029"/>
      <c r="CG36" s="1029"/>
      <c r="CH36" s="1029"/>
      <c r="CI36" s="1115"/>
      <c r="CJ36" s="1029"/>
      <c r="CK36" s="51" t="s">
        <v>569</v>
      </c>
      <c r="CL36" s="190"/>
      <c r="CM36" s="15"/>
      <c r="CN36" s="1300"/>
      <c r="CO36" s="1281"/>
      <c r="CP36" s="1029"/>
      <c r="CQ36" s="1029"/>
      <c r="CR36" s="1029"/>
      <c r="CS36" s="1029"/>
      <c r="CT36" s="1115"/>
      <c r="CU36" s="1029"/>
      <c r="CV36" s="51" t="s">
        <v>569</v>
      </c>
      <c r="CW36" s="190"/>
      <c r="CX36" s="15"/>
      <c r="CY36" s="1300"/>
      <c r="CZ36" s="1281"/>
      <c r="DA36" s="1029"/>
      <c r="DB36" s="1029"/>
      <c r="DC36" s="1029"/>
      <c r="DD36" s="1029"/>
      <c r="DE36" s="1115"/>
      <c r="DF36" s="1029"/>
      <c r="DG36" s="51" t="s">
        <v>569</v>
      </c>
      <c r="DH36" s="190"/>
      <c r="DI36" s="15"/>
      <c r="DJ36" s="32">
        <v>10000</v>
      </c>
      <c r="DK36" s="32"/>
      <c r="DL36" s="32"/>
      <c r="DM36" s="32"/>
      <c r="DN36" s="32"/>
      <c r="DO36" s="32"/>
      <c r="DP36" s="32"/>
      <c r="DQ36" s="32"/>
      <c r="DR36" s="32"/>
      <c r="DS36" s="32">
        <f t="shared" si="13"/>
        <v>10000</v>
      </c>
      <c r="DT36" s="32"/>
      <c r="DU36" s="35">
        <f>DV36+DW36+DX36+DY36+EA36</f>
        <v>10000</v>
      </c>
      <c r="DV36" s="35">
        <f>DS36*0.85</f>
        <v>8500</v>
      </c>
      <c r="DW36" s="35">
        <f>DS36*0.1</f>
        <v>1000</v>
      </c>
      <c r="DX36" s="35"/>
      <c r="DY36" s="35">
        <f>DS36*0.05</f>
        <v>500</v>
      </c>
      <c r="DZ36" s="35">
        <f>SUM(DV36:DY36)</f>
        <v>10000</v>
      </c>
      <c r="EA36" s="35"/>
    </row>
    <row r="37" spans="1:139" ht="76.5" customHeight="1" x14ac:dyDescent="0.25">
      <c r="A37" s="1317" t="s">
        <v>570</v>
      </c>
      <c r="B37" s="1212" t="s">
        <v>336</v>
      </c>
      <c r="C37" s="1275">
        <f>O37+Z37+AK37+AV37+BG37+BR37+CC37+CN37+CY37</f>
        <v>80000</v>
      </c>
      <c r="D37" s="1280">
        <f t="shared" ref="D37:J37" si="53">P37+AA37+AL37+AW37+BH37+BS37+CD37+CO37+CZ37</f>
        <v>0</v>
      </c>
      <c r="E37" s="1114">
        <f t="shared" si="53"/>
        <v>0</v>
      </c>
      <c r="F37" s="1114">
        <f t="shared" si="53"/>
        <v>0</v>
      </c>
      <c r="G37" s="1114">
        <f t="shared" si="53"/>
        <v>0</v>
      </c>
      <c r="H37" s="1114">
        <f t="shared" si="53"/>
        <v>0</v>
      </c>
      <c r="I37" s="1114">
        <f t="shared" si="53"/>
        <v>0</v>
      </c>
      <c r="J37" s="1114">
        <f t="shared" si="53"/>
        <v>0</v>
      </c>
      <c r="K37" s="51" t="s">
        <v>571</v>
      </c>
      <c r="L37" s="204">
        <v>1</v>
      </c>
      <c r="M37" s="58">
        <f t="shared" si="26"/>
        <v>1</v>
      </c>
      <c r="N37" s="15"/>
      <c r="O37" s="1273">
        <v>20000</v>
      </c>
      <c r="P37" s="1066">
        <f>U37+V37</f>
        <v>0</v>
      </c>
      <c r="Q37" s="1069"/>
      <c r="R37" s="1069">
        <v>0</v>
      </c>
      <c r="S37" s="1069"/>
      <c r="T37" s="1069"/>
      <c r="U37" s="1066"/>
      <c r="V37" s="1069"/>
      <c r="W37" s="525" t="s">
        <v>571</v>
      </c>
      <c r="X37" s="672">
        <v>1</v>
      </c>
      <c r="Y37" s="15"/>
      <c r="Z37" s="1234">
        <v>30000</v>
      </c>
      <c r="AA37" s="1280">
        <f>AF37+AG37</f>
        <v>0</v>
      </c>
      <c r="AB37" s="1024"/>
      <c r="AC37" s="1024"/>
      <c r="AD37" s="1024"/>
      <c r="AE37" s="1024"/>
      <c r="AF37" s="1280"/>
      <c r="AG37" s="1024"/>
      <c r="AH37" s="51" t="s">
        <v>571</v>
      </c>
      <c r="AI37" s="190"/>
      <c r="AJ37" s="15"/>
      <c r="AK37" s="1234">
        <v>30000</v>
      </c>
      <c r="AL37" s="1280">
        <f>AQ37+AR37</f>
        <v>0</v>
      </c>
      <c r="AM37" s="1024"/>
      <c r="AN37" s="1024"/>
      <c r="AO37" s="1024"/>
      <c r="AP37" s="1024"/>
      <c r="AQ37" s="1280"/>
      <c r="AR37" s="1024"/>
      <c r="AS37" s="51" t="s">
        <v>571</v>
      </c>
      <c r="AT37" s="190"/>
      <c r="AU37" s="15"/>
      <c r="AV37" s="1234">
        <v>0</v>
      </c>
      <c r="AW37" s="1280">
        <f>BB37+BC37</f>
        <v>0</v>
      </c>
      <c r="AX37" s="1024"/>
      <c r="AY37" s="1024"/>
      <c r="AZ37" s="1024"/>
      <c r="BA37" s="1024"/>
      <c r="BB37" s="1280"/>
      <c r="BC37" s="1024"/>
      <c r="BD37" s="51" t="s">
        <v>571</v>
      </c>
      <c r="BE37" s="190"/>
      <c r="BF37" s="15"/>
      <c r="BG37" s="1234">
        <v>0</v>
      </c>
      <c r="BH37" s="1280">
        <f>BM37+BN37</f>
        <v>0</v>
      </c>
      <c r="BI37" s="1024"/>
      <c r="BJ37" s="1024"/>
      <c r="BK37" s="1024"/>
      <c r="BL37" s="1024"/>
      <c r="BM37" s="1280"/>
      <c r="BN37" s="1024"/>
      <c r="BO37" s="51" t="s">
        <v>571</v>
      </c>
      <c r="BP37" s="190"/>
      <c r="BQ37" s="15"/>
      <c r="BR37" s="1275">
        <v>0</v>
      </c>
      <c r="BS37" s="1280">
        <f>BX37+BY37</f>
        <v>0</v>
      </c>
      <c r="BT37" s="1024"/>
      <c r="BU37" s="1024"/>
      <c r="BV37" s="1024"/>
      <c r="BW37" s="1024"/>
      <c r="BX37" s="1280"/>
      <c r="BY37" s="1024"/>
      <c r="BZ37" s="51" t="s">
        <v>571</v>
      </c>
      <c r="CA37" s="190"/>
      <c r="CB37" s="15"/>
      <c r="CC37" s="1275">
        <v>0</v>
      </c>
      <c r="CD37" s="1280">
        <f>CI37+CJ37</f>
        <v>0</v>
      </c>
      <c r="CE37" s="1024"/>
      <c r="CF37" s="1024"/>
      <c r="CG37" s="1024"/>
      <c r="CH37" s="1024"/>
      <c r="CI37" s="1280"/>
      <c r="CJ37" s="1024"/>
      <c r="CK37" s="51" t="s">
        <v>571</v>
      </c>
      <c r="CL37" s="190"/>
      <c r="CM37" s="15"/>
      <c r="CN37" s="1275">
        <v>0</v>
      </c>
      <c r="CO37" s="1280">
        <f>CT37+CU37</f>
        <v>0</v>
      </c>
      <c r="CP37" s="1024"/>
      <c r="CQ37" s="1024"/>
      <c r="CR37" s="1024"/>
      <c r="CS37" s="1024"/>
      <c r="CT37" s="1280"/>
      <c r="CU37" s="1024"/>
      <c r="CV37" s="51" t="s">
        <v>571</v>
      </c>
      <c r="CW37" s="190"/>
      <c r="CX37" s="15"/>
      <c r="CY37" s="1275">
        <v>0</v>
      </c>
      <c r="CZ37" s="1280">
        <f>DE37+DF37</f>
        <v>0</v>
      </c>
      <c r="DA37" s="1024"/>
      <c r="DB37" s="1024"/>
      <c r="DC37" s="1024"/>
      <c r="DD37" s="1024"/>
      <c r="DE37" s="1280"/>
      <c r="DF37" s="1024"/>
      <c r="DG37" s="51" t="s">
        <v>571</v>
      </c>
      <c r="DH37" s="190"/>
      <c r="DI37" s="15"/>
      <c r="DJ37" s="32">
        <v>15000</v>
      </c>
      <c r="DK37" s="32"/>
      <c r="DL37" s="32"/>
      <c r="DM37" s="32"/>
      <c r="DN37" s="32"/>
      <c r="DO37" s="32"/>
      <c r="DP37" s="32"/>
      <c r="DQ37" s="32"/>
      <c r="DR37" s="32"/>
      <c r="DS37" s="32">
        <f t="shared" si="13"/>
        <v>15000</v>
      </c>
      <c r="DT37" s="32"/>
      <c r="DU37" s="35">
        <f>DV37+DW37+DX37+DY37+EA37</f>
        <v>15000</v>
      </c>
      <c r="DV37" s="35">
        <v>0</v>
      </c>
      <c r="DW37" s="35">
        <f>DS37*0.7</f>
        <v>10500</v>
      </c>
      <c r="DX37" s="35"/>
      <c r="DY37" s="35">
        <f>DS37*0.15</f>
        <v>2250</v>
      </c>
      <c r="DZ37" s="35">
        <f>SUM(DV37:DY37)</f>
        <v>12750</v>
      </c>
      <c r="EA37" s="35">
        <f>DS37*0.15</f>
        <v>2250</v>
      </c>
    </row>
    <row r="38" spans="1:139" ht="178.5" customHeight="1" thickBot="1" x14ac:dyDescent="0.3">
      <c r="A38" s="1235"/>
      <c r="B38" s="1214"/>
      <c r="C38" s="1276"/>
      <c r="D38" s="1423"/>
      <c r="E38" s="1175"/>
      <c r="F38" s="1175"/>
      <c r="G38" s="1175"/>
      <c r="H38" s="1175"/>
      <c r="I38" s="1175"/>
      <c r="J38" s="1175"/>
      <c r="K38" s="51" t="s">
        <v>333</v>
      </c>
      <c r="L38" s="204">
        <v>3</v>
      </c>
      <c r="M38" s="58">
        <f t="shared" si="26"/>
        <v>0</v>
      </c>
      <c r="N38" s="15"/>
      <c r="O38" s="1274"/>
      <c r="P38" s="1027"/>
      <c r="Q38" s="1071"/>
      <c r="R38" s="1071"/>
      <c r="S38" s="1071"/>
      <c r="T38" s="1071"/>
      <c r="U38" s="1027"/>
      <c r="V38" s="1071"/>
      <c r="W38" s="525" t="s">
        <v>333</v>
      </c>
      <c r="X38" s="672">
        <v>0</v>
      </c>
      <c r="Y38" s="15"/>
      <c r="Z38" s="1243"/>
      <c r="AA38" s="1281"/>
      <c r="AB38" s="1029"/>
      <c r="AC38" s="1029"/>
      <c r="AD38" s="1029"/>
      <c r="AE38" s="1029"/>
      <c r="AF38" s="1281"/>
      <c r="AG38" s="1029"/>
      <c r="AH38" s="51" t="s">
        <v>333</v>
      </c>
      <c r="AI38" s="190"/>
      <c r="AJ38" s="15"/>
      <c r="AK38" s="1243"/>
      <c r="AL38" s="1281"/>
      <c r="AM38" s="1029"/>
      <c r="AN38" s="1029"/>
      <c r="AO38" s="1029"/>
      <c r="AP38" s="1029"/>
      <c r="AQ38" s="1281"/>
      <c r="AR38" s="1029"/>
      <c r="AS38" s="51" t="s">
        <v>333</v>
      </c>
      <c r="AT38" s="190"/>
      <c r="AU38" s="15"/>
      <c r="AV38" s="1243"/>
      <c r="AW38" s="1281"/>
      <c r="AX38" s="1029"/>
      <c r="AY38" s="1029"/>
      <c r="AZ38" s="1029"/>
      <c r="BA38" s="1029"/>
      <c r="BB38" s="1281"/>
      <c r="BC38" s="1029"/>
      <c r="BD38" s="51" t="s">
        <v>333</v>
      </c>
      <c r="BE38" s="190"/>
      <c r="BF38" s="15"/>
      <c r="BG38" s="1243"/>
      <c r="BH38" s="1281"/>
      <c r="BI38" s="1029"/>
      <c r="BJ38" s="1029"/>
      <c r="BK38" s="1029"/>
      <c r="BL38" s="1029"/>
      <c r="BM38" s="1281"/>
      <c r="BN38" s="1029"/>
      <c r="BO38" s="51" t="s">
        <v>333</v>
      </c>
      <c r="BP38" s="190"/>
      <c r="BQ38" s="15"/>
      <c r="BR38" s="1411"/>
      <c r="BS38" s="1281"/>
      <c r="BT38" s="1029"/>
      <c r="BU38" s="1029"/>
      <c r="BV38" s="1029"/>
      <c r="BW38" s="1029"/>
      <c r="BX38" s="1281"/>
      <c r="BY38" s="1029"/>
      <c r="BZ38" s="51" t="s">
        <v>333</v>
      </c>
      <c r="CA38" s="190"/>
      <c r="CB38" s="15"/>
      <c r="CC38" s="1411"/>
      <c r="CD38" s="1281"/>
      <c r="CE38" s="1029"/>
      <c r="CF38" s="1029"/>
      <c r="CG38" s="1029"/>
      <c r="CH38" s="1029"/>
      <c r="CI38" s="1281"/>
      <c r="CJ38" s="1029"/>
      <c r="CK38" s="51" t="s">
        <v>333</v>
      </c>
      <c r="CL38" s="190"/>
      <c r="CM38" s="15"/>
      <c r="CN38" s="1411"/>
      <c r="CO38" s="1281"/>
      <c r="CP38" s="1029"/>
      <c r="CQ38" s="1029"/>
      <c r="CR38" s="1029"/>
      <c r="CS38" s="1029"/>
      <c r="CT38" s="1281"/>
      <c r="CU38" s="1029"/>
      <c r="CV38" s="51" t="s">
        <v>333</v>
      </c>
      <c r="CW38" s="190"/>
      <c r="CX38" s="15"/>
      <c r="CY38" s="1411"/>
      <c r="CZ38" s="1281"/>
      <c r="DA38" s="1029"/>
      <c r="DB38" s="1029"/>
      <c r="DC38" s="1029"/>
      <c r="DD38" s="1029"/>
      <c r="DE38" s="1281"/>
      <c r="DF38" s="1029"/>
      <c r="DG38" s="51" t="s">
        <v>333</v>
      </c>
      <c r="DH38" s="190"/>
      <c r="DI38" s="15"/>
      <c r="DJ38" s="32">
        <v>0</v>
      </c>
      <c r="DK38" s="32"/>
      <c r="DL38" s="32"/>
      <c r="DM38" s="32"/>
      <c r="DN38" s="32"/>
      <c r="DO38" s="32"/>
      <c r="DP38" s="32"/>
      <c r="DQ38" s="32"/>
      <c r="DR38" s="32"/>
      <c r="DS38" s="32">
        <f t="shared" si="13"/>
        <v>0</v>
      </c>
      <c r="DT38" s="32"/>
      <c r="DU38" s="35">
        <f>DV38+DW38+DX38+DY38+EA38</f>
        <v>0</v>
      </c>
      <c r="DV38" s="35">
        <v>0</v>
      </c>
      <c r="DW38" s="35">
        <v>0</v>
      </c>
      <c r="DX38" s="35">
        <v>0</v>
      </c>
      <c r="DY38" s="35">
        <f>DS38</f>
        <v>0</v>
      </c>
      <c r="DZ38" s="35">
        <f>SUM(DV38:DY38)</f>
        <v>0</v>
      </c>
      <c r="EA38" s="35"/>
    </row>
    <row r="39" spans="1:139" ht="15" customHeight="1" thickBot="1" x14ac:dyDescent="0.3">
      <c r="A39" s="1180" t="s">
        <v>572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2"/>
      <c r="N39" s="47"/>
      <c r="O39" s="1041" t="s">
        <v>572</v>
      </c>
      <c r="P39" s="1417"/>
      <c r="Q39" s="1417"/>
      <c r="R39" s="1417"/>
      <c r="S39" s="1417"/>
      <c r="T39" s="1417"/>
      <c r="U39" s="1417"/>
      <c r="V39" s="1417"/>
      <c r="W39" s="1418"/>
      <c r="X39" s="1419"/>
      <c r="Y39" s="47"/>
      <c r="Z39" s="1277" t="s">
        <v>572</v>
      </c>
      <c r="AA39" s="1393"/>
      <c r="AB39" s="1393"/>
      <c r="AC39" s="1393"/>
      <c r="AD39" s="1393"/>
      <c r="AE39" s="1393"/>
      <c r="AF39" s="1393"/>
      <c r="AG39" s="1393"/>
      <c r="AH39" s="1394"/>
      <c r="AI39" s="1414"/>
      <c r="AJ39" s="47"/>
      <c r="AK39" s="1277" t="s">
        <v>572</v>
      </c>
      <c r="AL39" s="1393"/>
      <c r="AM39" s="1393"/>
      <c r="AN39" s="1393"/>
      <c r="AO39" s="1393"/>
      <c r="AP39" s="1393"/>
      <c r="AQ39" s="1393"/>
      <c r="AR39" s="1393"/>
      <c r="AS39" s="1394"/>
      <c r="AT39" s="1414"/>
      <c r="AU39" s="47"/>
      <c r="AV39" s="1277" t="s">
        <v>572</v>
      </c>
      <c r="AW39" s="1393"/>
      <c r="AX39" s="1393"/>
      <c r="AY39" s="1393"/>
      <c r="AZ39" s="1393"/>
      <c r="BA39" s="1393"/>
      <c r="BB39" s="1393"/>
      <c r="BC39" s="1393"/>
      <c r="BD39" s="1394"/>
      <c r="BE39" s="1414"/>
      <c r="BF39" s="47"/>
      <c r="BG39" s="1277" t="s">
        <v>572</v>
      </c>
      <c r="BH39" s="1393"/>
      <c r="BI39" s="1393"/>
      <c r="BJ39" s="1393"/>
      <c r="BK39" s="1393"/>
      <c r="BL39" s="1393"/>
      <c r="BM39" s="1393"/>
      <c r="BN39" s="1393"/>
      <c r="BO39" s="1394"/>
      <c r="BP39" s="1414"/>
      <c r="BQ39" s="47"/>
      <c r="BR39" s="1392" t="s">
        <v>572</v>
      </c>
      <c r="BS39" s="1393"/>
      <c r="BT39" s="1393"/>
      <c r="BU39" s="1393"/>
      <c r="BV39" s="1393"/>
      <c r="BW39" s="1393"/>
      <c r="BX39" s="1393"/>
      <c r="BY39" s="1393"/>
      <c r="BZ39" s="1394"/>
      <c r="CA39" s="1395"/>
      <c r="CB39" s="47"/>
      <c r="CC39" s="1392" t="s">
        <v>572</v>
      </c>
      <c r="CD39" s="1393"/>
      <c r="CE39" s="1393"/>
      <c r="CF39" s="1393"/>
      <c r="CG39" s="1393"/>
      <c r="CH39" s="1393"/>
      <c r="CI39" s="1393"/>
      <c r="CJ39" s="1393"/>
      <c r="CK39" s="1394"/>
      <c r="CL39" s="1395"/>
      <c r="CM39" s="47"/>
      <c r="CN39" s="1392" t="s">
        <v>572</v>
      </c>
      <c r="CO39" s="1393"/>
      <c r="CP39" s="1393"/>
      <c r="CQ39" s="1393"/>
      <c r="CR39" s="1393"/>
      <c r="CS39" s="1393"/>
      <c r="CT39" s="1393"/>
      <c r="CU39" s="1393"/>
      <c r="CV39" s="1394"/>
      <c r="CW39" s="1395"/>
      <c r="CX39" s="47"/>
      <c r="CY39" s="1392" t="s">
        <v>572</v>
      </c>
      <c r="CZ39" s="1393"/>
      <c r="DA39" s="1393"/>
      <c r="DB39" s="1393"/>
      <c r="DC39" s="1393"/>
      <c r="DD39" s="1393"/>
      <c r="DE39" s="1393"/>
      <c r="DF39" s="1393"/>
      <c r="DG39" s="1394"/>
      <c r="DH39" s="1395"/>
      <c r="DI39" s="47"/>
      <c r="DJ39" s="32"/>
      <c r="DK39" s="32"/>
      <c r="DL39" s="32"/>
      <c r="DM39" s="32"/>
      <c r="DN39" s="32"/>
      <c r="DO39" s="32"/>
      <c r="DP39" s="32"/>
      <c r="DQ39" s="32"/>
      <c r="DR39" s="32"/>
      <c r="DS39" s="32">
        <f t="shared" si="13"/>
        <v>0</v>
      </c>
      <c r="DT39" s="32"/>
      <c r="EB39" s="1311"/>
      <c r="EC39" s="1311" t="s">
        <v>190</v>
      </c>
      <c r="ED39" s="1313" t="s">
        <v>191</v>
      </c>
      <c r="EE39" s="1314"/>
      <c r="EF39" s="1314"/>
      <c r="EG39" s="1314"/>
      <c r="EH39" s="1315"/>
      <c r="EI39" s="1311" t="s">
        <v>192</v>
      </c>
    </row>
    <row r="40" spans="1:139" ht="121.5" customHeight="1" x14ac:dyDescent="0.25">
      <c r="A40" s="1174" t="s">
        <v>573</v>
      </c>
      <c r="B40" s="1212" t="s">
        <v>342</v>
      </c>
      <c r="C40" s="91">
        <f t="shared" ref="C40:J42" si="54">O40+Z40+AK40+AV40+BG40+BR40+CC40+CN40+CY40</f>
        <v>10000</v>
      </c>
      <c r="D40" s="63">
        <f t="shared" si="54"/>
        <v>1000</v>
      </c>
      <c r="E40" s="71">
        <f t="shared" si="54"/>
        <v>0</v>
      </c>
      <c r="F40" s="71">
        <f t="shared" si="54"/>
        <v>0</v>
      </c>
      <c r="G40" s="71">
        <f t="shared" si="54"/>
        <v>0</v>
      </c>
      <c r="H40" s="71">
        <f t="shared" si="54"/>
        <v>1000</v>
      </c>
      <c r="I40" s="71">
        <f t="shared" si="54"/>
        <v>1000</v>
      </c>
      <c r="J40" s="71">
        <f t="shared" si="54"/>
        <v>0</v>
      </c>
      <c r="K40" s="51" t="s">
        <v>340</v>
      </c>
      <c r="L40" s="204">
        <v>1</v>
      </c>
      <c r="M40" s="58">
        <f t="shared" si="26"/>
        <v>1</v>
      </c>
      <c r="N40" s="15"/>
      <c r="O40" s="691">
        <v>10000</v>
      </c>
      <c r="P40" s="643">
        <f>U40+V40</f>
        <v>1000</v>
      </c>
      <c r="Q40" s="675"/>
      <c r="R40" s="675"/>
      <c r="S40" s="675"/>
      <c r="T40" s="704">
        <v>1000</v>
      </c>
      <c r="U40" s="683">
        <f>Q40+R40+S40+T40</f>
        <v>1000</v>
      </c>
      <c r="V40" s="675"/>
      <c r="W40" s="525" t="s">
        <v>340</v>
      </c>
      <c r="X40" s="672">
        <v>1</v>
      </c>
      <c r="Y40" s="15"/>
      <c r="Z40" s="97">
        <v>0</v>
      </c>
      <c r="AA40" s="93">
        <f>AF40+AG40</f>
        <v>0</v>
      </c>
      <c r="AB40" s="137"/>
      <c r="AC40" s="137"/>
      <c r="AD40" s="137"/>
      <c r="AE40" s="137"/>
      <c r="AF40" s="76">
        <f>AB40+AC40+AD40+AE40</f>
        <v>0</v>
      </c>
      <c r="AG40" s="137"/>
      <c r="AH40" s="51" t="s">
        <v>340</v>
      </c>
      <c r="AI40" s="190"/>
      <c r="AJ40" s="15"/>
      <c r="AK40" s="97">
        <v>0</v>
      </c>
      <c r="AL40" s="93">
        <f>AQ40+AR40</f>
        <v>0</v>
      </c>
      <c r="AM40" s="137"/>
      <c r="AN40" s="137"/>
      <c r="AO40" s="137"/>
      <c r="AP40" s="137"/>
      <c r="AQ40" s="76">
        <f>AM40+AN40+AO40+AP40</f>
        <v>0</v>
      </c>
      <c r="AR40" s="137"/>
      <c r="AS40" s="51" t="s">
        <v>340</v>
      </c>
      <c r="AT40" s="190"/>
      <c r="AU40" s="15"/>
      <c r="AV40" s="97">
        <v>0</v>
      </c>
      <c r="AW40" s="93">
        <f>BB40+BC40</f>
        <v>0</v>
      </c>
      <c r="AX40" s="137"/>
      <c r="AY40" s="137"/>
      <c r="AZ40" s="137"/>
      <c r="BA40" s="137"/>
      <c r="BB40" s="76">
        <f>AX40+AY40+AZ40+BA40</f>
        <v>0</v>
      </c>
      <c r="BC40" s="137"/>
      <c r="BD40" s="51" t="s">
        <v>340</v>
      </c>
      <c r="BE40" s="190"/>
      <c r="BF40" s="15"/>
      <c r="BG40" s="97">
        <v>0</v>
      </c>
      <c r="BH40" s="93">
        <f>BM40+BN40</f>
        <v>0</v>
      </c>
      <c r="BI40" s="137"/>
      <c r="BJ40" s="137"/>
      <c r="BK40" s="137"/>
      <c r="BL40" s="137"/>
      <c r="BM40" s="76">
        <f>BI40+BJ40+BK40+BL40</f>
        <v>0</v>
      </c>
      <c r="BN40" s="137"/>
      <c r="BO40" s="51" t="s">
        <v>340</v>
      </c>
      <c r="BP40" s="570"/>
      <c r="BQ40" s="15"/>
      <c r="BR40" s="91">
        <v>0</v>
      </c>
      <c r="BS40" s="93">
        <f>BX40+BY40</f>
        <v>0</v>
      </c>
      <c r="BT40" s="137"/>
      <c r="BU40" s="137"/>
      <c r="BV40" s="137"/>
      <c r="BW40" s="137"/>
      <c r="BX40" s="76">
        <f>BT40+BU40+BV40+BW40</f>
        <v>0</v>
      </c>
      <c r="BY40" s="137"/>
      <c r="BZ40" s="51" t="s">
        <v>340</v>
      </c>
      <c r="CA40" s="570"/>
      <c r="CB40" s="15"/>
      <c r="CC40" s="91">
        <v>0</v>
      </c>
      <c r="CD40" s="93">
        <f>CI40+CJ40</f>
        <v>0</v>
      </c>
      <c r="CE40" s="137"/>
      <c r="CF40" s="137"/>
      <c r="CG40" s="137"/>
      <c r="CH40" s="137"/>
      <c r="CI40" s="76">
        <f>CE40+CF40+CG40+CH40</f>
        <v>0</v>
      </c>
      <c r="CJ40" s="137"/>
      <c r="CK40" s="51" t="s">
        <v>340</v>
      </c>
      <c r="CL40" s="570"/>
      <c r="CM40" s="15"/>
      <c r="CN40" s="91">
        <v>0</v>
      </c>
      <c r="CO40" s="93">
        <f>CT40+CU40</f>
        <v>0</v>
      </c>
      <c r="CP40" s="137"/>
      <c r="CQ40" s="137"/>
      <c r="CR40" s="137"/>
      <c r="CS40" s="137"/>
      <c r="CT40" s="76">
        <f>CP40+CQ40+CR40+CS40</f>
        <v>0</v>
      </c>
      <c r="CU40" s="137"/>
      <c r="CV40" s="51" t="s">
        <v>340</v>
      </c>
      <c r="CW40" s="570"/>
      <c r="CX40" s="15"/>
      <c r="CY40" s="91">
        <v>0</v>
      </c>
      <c r="CZ40" s="93">
        <f>DE40+DF40</f>
        <v>0</v>
      </c>
      <c r="DA40" s="137"/>
      <c r="DB40" s="137"/>
      <c r="DC40" s="137"/>
      <c r="DD40" s="137"/>
      <c r="DE40" s="76">
        <f>DA40+DB40+DC40+DD40</f>
        <v>0</v>
      </c>
      <c r="DF40" s="137"/>
      <c r="DG40" s="51" t="s">
        <v>340</v>
      </c>
      <c r="DH40" s="570"/>
      <c r="DI40" s="15"/>
      <c r="DJ40" s="32">
        <v>0</v>
      </c>
      <c r="DK40" s="32"/>
      <c r="DL40" s="32"/>
      <c r="DM40" s="32"/>
      <c r="DN40" s="32"/>
      <c r="DO40" s="32"/>
      <c r="DP40" s="32"/>
      <c r="DQ40" s="32"/>
      <c r="DR40" s="32"/>
      <c r="DS40" s="32">
        <f t="shared" si="13"/>
        <v>0</v>
      </c>
      <c r="DT40" s="32"/>
      <c r="DU40" s="35">
        <f>DV40+DW40+DX40+DY40+EA40</f>
        <v>0</v>
      </c>
      <c r="DV40" s="35">
        <v>0</v>
      </c>
      <c r="DW40" s="35">
        <v>0</v>
      </c>
      <c r="DX40" s="35">
        <v>0</v>
      </c>
      <c r="DY40" s="35">
        <f>DS40</f>
        <v>0</v>
      </c>
      <c r="DZ40" s="35">
        <f>SUM(DV40:DY40)</f>
        <v>0</v>
      </c>
      <c r="EA40" s="35"/>
      <c r="EB40" s="1312"/>
      <c r="EC40" s="1312"/>
      <c r="ED40" s="37" t="s">
        <v>193</v>
      </c>
      <c r="EE40" s="37" t="s">
        <v>194</v>
      </c>
      <c r="EF40" s="37" t="s">
        <v>195</v>
      </c>
      <c r="EG40" s="37" t="s">
        <v>196</v>
      </c>
      <c r="EH40" s="37" t="s">
        <v>82</v>
      </c>
      <c r="EI40" s="1312"/>
    </row>
    <row r="41" spans="1:139" ht="187.5" customHeight="1" x14ac:dyDescent="0.25">
      <c r="A41" s="1174"/>
      <c r="B41" s="1214"/>
      <c r="C41" s="91">
        <f t="shared" si="54"/>
        <v>15000</v>
      </c>
      <c r="D41" s="63">
        <f t="shared" si="54"/>
        <v>0</v>
      </c>
      <c r="E41" s="71">
        <f t="shared" si="54"/>
        <v>0</v>
      </c>
      <c r="F41" s="71">
        <f t="shared" si="54"/>
        <v>0</v>
      </c>
      <c r="G41" s="71">
        <f t="shared" si="54"/>
        <v>0</v>
      </c>
      <c r="H41" s="71">
        <f t="shared" si="54"/>
        <v>0</v>
      </c>
      <c r="I41" s="71">
        <f t="shared" si="54"/>
        <v>0</v>
      </c>
      <c r="J41" s="71">
        <f t="shared" si="54"/>
        <v>0</v>
      </c>
      <c r="K41" s="51" t="s">
        <v>341</v>
      </c>
      <c r="L41" s="204">
        <v>1</v>
      </c>
      <c r="M41" s="58">
        <f t="shared" si="26"/>
        <v>1</v>
      </c>
      <c r="N41" s="15"/>
      <c r="O41" s="691">
        <v>15000</v>
      </c>
      <c r="P41" s="643">
        <f>U41+V41</f>
        <v>0</v>
      </c>
      <c r="Q41" s="675"/>
      <c r="R41" s="675"/>
      <c r="S41" s="675"/>
      <c r="T41" s="675"/>
      <c r="U41" s="683">
        <f>Q41+R41+S41+T41</f>
        <v>0</v>
      </c>
      <c r="V41" s="675"/>
      <c r="W41" s="525" t="s">
        <v>341</v>
      </c>
      <c r="X41" s="672">
        <v>1</v>
      </c>
      <c r="Y41" s="15"/>
      <c r="Z41" s="97">
        <v>0</v>
      </c>
      <c r="AA41" s="93">
        <f>AF41+AG41</f>
        <v>0</v>
      </c>
      <c r="AB41" s="137"/>
      <c r="AC41" s="137"/>
      <c r="AD41" s="137"/>
      <c r="AE41" s="137"/>
      <c r="AF41" s="76">
        <f>AB41+AC41+AD41+AE41</f>
        <v>0</v>
      </c>
      <c r="AG41" s="137"/>
      <c r="AH41" s="51" t="s">
        <v>341</v>
      </c>
      <c r="AI41" s="190"/>
      <c r="AJ41" s="15"/>
      <c r="AK41" s="97">
        <v>0</v>
      </c>
      <c r="AL41" s="93">
        <f>AQ41+AR41</f>
        <v>0</v>
      </c>
      <c r="AM41" s="137"/>
      <c r="AN41" s="137"/>
      <c r="AO41" s="137"/>
      <c r="AP41" s="137"/>
      <c r="AQ41" s="76">
        <f>AM41+AN41+AO41+AP41</f>
        <v>0</v>
      </c>
      <c r="AR41" s="137"/>
      <c r="AS41" s="51" t="s">
        <v>341</v>
      </c>
      <c r="AT41" s="190"/>
      <c r="AU41" s="15"/>
      <c r="AV41" s="97">
        <v>0</v>
      </c>
      <c r="AW41" s="93">
        <f>BB41+BC41</f>
        <v>0</v>
      </c>
      <c r="AX41" s="137"/>
      <c r="AY41" s="137"/>
      <c r="AZ41" s="137"/>
      <c r="BA41" s="137"/>
      <c r="BB41" s="76">
        <f>AX41+AY41+AZ41+BA41</f>
        <v>0</v>
      </c>
      <c r="BC41" s="137"/>
      <c r="BD41" s="51" t="s">
        <v>341</v>
      </c>
      <c r="BE41" s="190"/>
      <c r="BF41" s="15"/>
      <c r="BG41" s="97">
        <v>0</v>
      </c>
      <c r="BH41" s="93">
        <f>BM41+BN41</f>
        <v>0</v>
      </c>
      <c r="BI41" s="137"/>
      <c r="BJ41" s="137"/>
      <c r="BK41" s="137"/>
      <c r="BL41" s="137"/>
      <c r="BM41" s="76">
        <f>BI41+BJ41+BK41+BL41</f>
        <v>0</v>
      </c>
      <c r="BN41" s="137"/>
      <c r="BO41" s="51" t="s">
        <v>341</v>
      </c>
      <c r="BP41" s="570"/>
      <c r="BQ41" s="15"/>
      <c r="BR41" s="91">
        <v>0</v>
      </c>
      <c r="BS41" s="93">
        <f>BX41+BY41</f>
        <v>0</v>
      </c>
      <c r="BT41" s="137"/>
      <c r="BU41" s="137"/>
      <c r="BV41" s="137"/>
      <c r="BW41" s="137"/>
      <c r="BX41" s="76">
        <f>BT41+BU41+BV41+BW41</f>
        <v>0</v>
      </c>
      <c r="BY41" s="137"/>
      <c r="BZ41" s="51" t="s">
        <v>341</v>
      </c>
      <c r="CA41" s="570"/>
      <c r="CB41" s="15"/>
      <c r="CC41" s="91">
        <v>0</v>
      </c>
      <c r="CD41" s="93">
        <f>CI41+CJ41</f>
        <v>0</v>
      </c>
      <c r="CE41" s="137"/>
      <c r="CF41" s="137"/>
      <c r="CG41" s="137"/>
      <c r="CH41" s="137"/>
      <c r="CI41" s="76">
        <f>CE41+CF41+CG41+CH41</f>
        <v>0</v>
      </c>
      <c r="CJ41" s="137"/>
      <c r="CK41" s="51" t="s">
        <v>341</v>
      </c>
      <c r="CL41" s="570"/>
      <c r="CM41" s="15"/>
      <c r="CN41" s="91">
        <v>0</v>
      </c>
      <c r="CO41" s="93">
        <f>CT41+CU41</f>
        <v>0</v>
      </c>
      <c r="CP41" s="137"/>
      <c r="CQ41" s="137"/>
      <c r="CR41" s="137"/>
      <c r="CS41" s="137"/>
      <c r="CT41" s="76">
        <f>CP41+CQ41+CR41+CS41</f>
        <v>0</v>
      </c>
      <c r="CU41" s="137"/>
      <c r="CV41" s="51" t="s">
        <v>341</v>
      </c>
      <c r="CW41" s="570"/>
      <c r="CX41" s="15"/>
      <c r="CY41" s="91">
        <v>0</v>
      </c>
      <c r="CZ41" s="93">
        <f>DE41+DF41</f>
        <v>0</v>
      </c>
      <c r="DA41" s="137"/>
      <c r="DB41" s="137"/>
      <c r="DC41" s="137"/>
      <c r="DD41" s="137"/>
      <c r="DE41" s="76">
        <f>DA41+DB41+DC41+DD41</f>
        <v>0</v>
      </c>
      <c r="DF41" s="137"/>
      <c r="DG41" s="51" t="s">
        <v>341</v>
      </c>
      <c r="DH41" s="570"/>
      <c r="DI41" s="15"/>
      <c r="DJ41" s="32"/>
      <c r="DK41" s="32"/>
      <c r="DL41" s="32"/>
      <c r="DM41" s="32"/>
      <c r="DN41" s="32"/>
      <c r="DO41" s="32"/>
      <c r="DP41" s="32"/>
      <c r="DQ41" s="32"/>
      <c r="DR41" s="32"/>
      <c r="DS41" s="32">
        <f t="shared" si="13"/>
        <v>0</v>
      </c>
      <c r="DT41" s="32"/>
      <c r="EB41" s="38" t="s">
        <v>246</v>
      </c>
      <c r="EC41" s="39">
        <f>SUM(DU43:DU53)</f>
        <v>2097200</v>
      </c>
      <c r="ED41" s="39">
        <f t="shared" ref="ED41:EI41" si="55">SUM(DV43:DV53)</f>
        <v>1636250</v>
      </c>
      <c r="EE41" s="39">
        <f t="shared" si="55"/>
        <v>215760</v>
      </c>
      <c r="EF41" s="39">
        <f t="shared" si="55"/>
        <v>0</v>
      </c>
      <c r="EG41" s="39">
        <f t="shared" si="55"/>
        <v>235000</v>
      </c>
      <c r="EH41" s="39">
        <f t="shared" si="55"/>
        <v>2082010</v>
      </c>
      <c r="EI41" s="39">
        <f t="shared" si="55"/>
        <v>10190</v>
      </c>
    </row>
    <row r="42" spans="1:139" ht="152.25" customHeight="1" x14ac:dyDescent="0.25">
      <c r="A42" s="1174" t="s">
        <v>574</v>
      </c>
      <c r="B42" s="1179" t="s">
        <v>342</v>
      </c>
      <c r="C42" s="1275">
        <f t="shared" si="54"/>
        <v>0</v>
      </c>
      <c r="D42" s="1280">
        <f t="shared" si="54"/>
        <v>0</v>
      </c>
      <c r="E42" s="1114">
        <f t="shared" si="54"/>
        <v>0</v>
      </c>
      <c r="F42" s="1114">
        <f t="shared" si="54"/>
        <v>0</v>
      </c>
      <c r="G42" s="1114">
        <f t="shared" si="54"/>
        <v>0</v>
      </c>
      <c r="H42" s="1114">
        <f t="shared" si="54"/>
        <v>0</v>
      </c>
      <c r="I42" s="1114">
        <f t="shared" si="54"/>
        <v>0</v>
      </c>
      <c r="J42" s="1114">
        <f t="shared" si="54"/>
        <v>0</v>
      </c>
      <c r="K42" s="51" t="s">
        <v>734</v>
      </c>
      <c r="L42" s="204">
        <v>2</v>
      </c>
      <c r="M42" s="58">
        <f t="shared" si="26"/>
        <v>15</v>
      </c>
      <c r="N42" s="15"/>
      <c r="O42" s="1332">
        <v>0</v>
      </c>
      <c r="P42" s="1066">
        <f>U42+V42</f>
        <v>0</v>
      </c>
      <c r="Q42" s="1069"/>
      <c r="R42" s="1069"/>
      <c r="S42" s="1069"/>
      <c r="T42" s="1069">
        <v>0</v>
      </c>
      <c r="U42" s="1157">
        <f>Q42+R42+S42+T42</f>
        <v>0</v>
      </c>
      <c r="V42" s="1069"/>
      <c r="W42" s="525" t="s">
        <v>734</v>
      </c>
      <c r="X42" s="672">
        <v>15</v>
      </c>
      <c r="Y42" s="15"/>
      <c r="Z42" s="1113">
        <v>0</v>
      </c>
      <c r="AA42" s="1280">
        <f>AF42+AG42</f>
        <v>0</v>
      </c>
      <c r="AB42" s="1024"/>
      <c r="AC42" s="1024"/>
      <c r="AD42" s="1024"/>
      <c r="AE42" s="1024"/>
      <c r="AF42" s="1114">
        <f>AB42+AC42+AD42+AE42</f>
        <v>0</v>
      </c>
      <c r="AG42" s="1024"/>
      <c r="AH42" s="51" t="s">
        <v>734</v>
      </c>
      <c r="AI42" s="190"/>
      <c r="AJ42" s="15"/>
      <c r="AK42" s="1113">
        <v>0</v>
      </c>
      <c r="AL42" s="1280">
        <f>AQ42+AR42</f>
        <v>0</v>
      </c>
      <c r="AM42" s="1024"/>
      <c r="AN42" s="1024"/>
      <c r="AO42" s="1024"/>
      <c r="AP42" s="1024"/>
      <c r="AQ42" s="1114">
        <f>AM42+AN42+AO42+AP42</f>
        <v>0</v>
      </c>
      <c r="AR42" s="1024"/>
      <c r="AS42" s="51" t="s">
        <v>734</v>
      </c>
      <c r="AT42" s="190"/>
      <c r="AU42" s="15"/>
      <c r="AV42" s="1113">
        <v>0</v>
      </c>
      <c r="AW42" s="1280">
        <f>BB42+BC42</f>
        <v>0</v>
      </c>
      <c r="AX42" s="1024"/>
      <c r="AY42" s="1024"/>
      <c r="AZ42" s="1024"/>
      <c r="BA42" s="1024"/>
      <c r="BB42" s="1114">
        <f>AX42+AY42+AZ42+BA42</f>
        <v>0</v>
      </c>
      <c r="BC42" s="1024"/>
      <c r="BD42" s="51" t="s">
        <v>734</v>
      </c>
      <c r="BE42" s="190"/>
      <c r="BF42" s="15"/>
      <c r="BG42" s="1113">
        <v>0</v>
      </c>
      <c r="BH42" s="1280">
        <f>BM42+BN42</f>
        <v>0</v>
      </c>
      <c r="BI42" s="1024"/>
      <c r="BJ42" s="1024"/>
      <c r="BK42" s="1024"/>
      <c r="BL42" s="1024"/>
      <c r="BM42" s="1114">
        <f>BI42+BJ42+BK42+BL42</f>
        <v>0</v>
      </c>
      <c r="BN42" s="1024"/>
      <c r="BO42" s="51" t="s">
        <v>734</v>
      </c>
      <c r="BP42" s="570"/>
      <c r="BQ42" s="15"/>
      <c r="BR42" s="1300">
        <v>0</v>
      </c>
      <c r="BS42" s="1280">
        <f>BX42+BY42</f>
        <v>0</v>
      </c>
      <c r="BT42" s="1024"/>
      <c r="BU42" s="1024"/>
      <c r="BV42" s="1024"/>
      <c r="BW42" s="1024"/>
      <c r="BX42" s="1114">
        <f>BT42+BU42+BV42+BW42</f>
        <v>0</v>
      </c>
      <c r="BY42" s="1024"/>
      <c r="BZ42" s="51" t="s">
        <v>734</v>
      </c>
      <c r="CA42" s="570"/>
      <c r="CB42" s="15"/>
      <c r="CC42" s="1300">
        <v>0</v>
      </c>
      <c r="CD42" s="1280">
        <f>CI42+CJ42</f>
        <v>0</v>
      </c>
      <c r="CE42" s="1024"/>
      <c r="CF42" s="1024"/>
      <c r="CG42" s="1024"/>
      <c r="CH42" s="1024"/>
      <c r="CI42" s="1114">
        <f>CE42+CF42+CG42+CH42</f>
        <v>0</v>
      </c>
      <c r="CJ42" s="1024"/>
      <c r="CK42" s="51" t="s">
        <v>734</v>
      </c>
      <c r="CL42" s="570"/>
      <c r="CM42" s="15"/>
      <c r="CN42" s="1300">
        <v>0</v>
      </c>
      <c r="CO42" s="1280">
        <f>CT42+CU42</f>
        <v>0</v>
      </c>
      <c r="CP42" s="1024"/>
      <c r="CQ42" s="1024"/>
      <c r="CR42" s="1024"/>
      <c r="CS42" s="1024"/>
      <c r="CT42" s="1114">
        <f>CP42+CQ42+CR42+CS42</f>
        <v>0</v>
      </c>
      <c r="CU42" s="1024"/>
      <c r="CV42" s="51" t="s">
        <v>734</v>
      </c>
      <c r="CW42" s="570"/>
      <c r="CX42" s="15"/>
      <c r="CY42" s="1300">
        <v>0</v>
      </c>
      <c r="CZ42" s="1280">
        <f>DE42+DF42</f>
        <v>0</v>
      </c>
      <c r="DA42" s="1024"/>
      <c r="DB42" s="1024"/>
      <c r="DC42" s="1024"/>
      <c r="DD42" s="1024"/>
      <c r="DE42" s="1114">
        <f>DA42+DB42+DC42+DD42</f>
        <v>0</v>
      </c>
      <c r="DF42" s="1024"/>
      <c r="DG42" s="51" t="s">
        <v>734</v>
      </c>
      <c r="DH42" s="570"/>
      <c r="DI42" s="15"/>
      <c r="DJ42" s="32"/>
      <c r="DK42" s="32"/>
      <c r="DL42" s="32"/>
      <c r="DM42" s="32"/>
      <c r="DN42" s="32"/>
      <c r="DO42" s="32"/>
      <c r="DP42" s="32"/>
      <c r="DQ42" s="32"/>
      <c r="DR42" s="32"/>
      <c r="DS42" s="32">
        <f t="shared" si="13"/>
        <v>0</v>
      </c>
      <c r="DT42" s="32"/>
    </row>
    <row r="43" spans="1:139" ht="132" customHeight="1" x14ac:dyDescent="0.25">
      <c r="A43" s="1174"/>
      <c r="B43" s="1179"/>
      <c r="C43" s="1276"/>
      <c r="D43" s="1423"/>
      <c r="E43" s="1175"/>
      <c r="F43" s="1175"/>
      <c r="G43" s="1175"/>
      <c r="H43" s="1175"/>
      <c r="I43" s="1175"/>
      <c r="J43" s="1175"/>
      <c r="K43" s="51" t="s">
        <v>940</v>
      </c>
      <c r="L43" s="204">
        <v>20</v>
      </c>
      <c r="M43" s="58">
        <f t="shared" si="26"/>
        <v>28</v>
      </c>
      <c r="N43" s="15"/>
      <c r="O43" s="1332"/>
      <c r="P43" s="1027"/>
      <c r="Q43" s="1071"/>
      <c r="R43" s="1071"/>
      <c r="S43" s="1071"/>
      <c r="T43" s="1071"/>
      <c r="U43" s="1159"/>
      <c r="V43" s="1071"/>
      <c r="W43" s="525" t="s">
        <v>940</v>
      </c>
      <c r="X43" s="672">
        <v>28</v>
      </c>
      <c r="Y43" s="15"/>
      <c r="Z43" s="1113"/>
      <c r="AA43" s="1281"/>
      <c r="AB43" s="1029"/>
      <c r="AC43" s="1029"/>
      <c r="AD43" s="1029"/>
      <c r="AE43" s="1029"/>
      <c r="AF43" s="1115"/>
      <c r="AG43" s="1029"/>
      <c r="AH43" s="51" t="s">
        <v>940</v>
      </c>
      <c r="AI43" s="190"/>
      <c r="AJ43" s="15"/>
      <c r="AK43" s="1113"/>
      <c r="AL43" s="1281"/>
      <c r="AM43" s="1029"/>
      <c r="AN43" s="1029"/>
      <c r="AO43" s="1029"/>
      <c r="AP43" s="1029"/>
      <c r="AQ43" s="1115"/>
      <c r="AR43" s="1029"/>
      <c r="AS43" s="51" t="s">
        <v>940</v>
      </c>
      <c r="AT43" s="190"/>
      <c r="AU43" s="15"/>
      <c r="AV43" s="1113"/>
      <c r="AW43" s="1281"/>
      <c r="AX43" s="1029"/>
      <c r="AY43" s="1029"/>
      <c r="AZ43" s="1029"/>
      <c r="BA43" s="1029"/>
      <c r="BB43" s="1115"/>
      <c r="BC43" s="1029"/>
      <c r="BD43" s="51" t="s">
        <v>940</v>
      </c>
      <c r="BE43" s="190"/>
      <c r="BF43" s="15"/>
      <c r="BG43" s="1113"/>
      <c r="BH43" s="1281"/>
      <c r="BI43" s="1029"/>
      <c r="BJ43" s="1029"/>
      <c r="BK43" s="1029"/>
      <c r="BL43" s="1029"/>
      <c r="BM43" s="1115"/>
      <c r="BN43" s="1029"/>
      <c r="BO43" s="51" t="s">
        <v>940</v>
      </c>
      <c r="BP43" s="570"/>
      <c r="BQ43" s="15"/>
      <c r="BR43" s="1300"/>
      <c r="BS43" s="1281"/>
      <c r="BT43" s="1029"/>
      <c r="BU43" s="1029"/>
      <c r="BV43" s="1029"/>
      <c r="BW43" s="1029"/>
      <c r="BX43" s="1115"/>
      <c r="BY43" s="1029"/>
      <c r="BZ43" s="51" t="s">
        <v>940</v>
      </c>
      <c r="CA43" s="570"/>
      <c r="CB43" s="15"/>
      <c r="CC43" s="1300"/>
      <c r="CD43" s="1281"/>
      <c r="CE43" s="1029"/>
      <c r="CF43" s="1029"/>
      <c r="CG43" s="1029"/>
      <c r="CH43" s="1029"/>
      <c r="CI43" s="1115"/>
      <c r="CJ43" s="1029"/>
      <c r="CK43" s="51" t="s">
        <v>940</v>
      </c>
      <c r="CL43" s="570"/>
      <c r="CM43" s="15"/>
      <c r="CN43" s="1300"/>
      <c r="CO43" s="1281"/>
      <c r="CP43" s="1029"/>
      <c r="CQ43" s="1029"/>
      <c r="CR43" s="1029"/>
      <c r="CS43" s="1029"/>
      <c r="CT43" s="1115"/>
      <c r="CU43" s="1029"/>
      <c r="CV43" s="51" t="s">
        <v>940</v>
      </c>
      <c r="CW43" s="570"/>
      <c r="CX43" s="15"/>
      <c r="CY43" s="1300"/>
      <c r="CZ43" s="1281"/>
      <c r="DA43" s="1029"/>
      <c r="DB43" s="1029"/>
      <c r="DC43" s="1029"/>
      <c r="DD43" s="1029"/>
      <c r="DE43" s="1115"/>
      <c r="DF43" s="1029"/>
      <c r="DG43" s="51" t="s">
        <v>940</v>
      </c>
      <c r="DH43" s="570"/>
      <c r="DI43" s="15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5">
        <f t="shared" ref="DU43:DU49" si="56">DV43+DW43+DX43+DY43+EA43</f>
        <v>0</v>
      </c>
      <c r="DV43" s="35">
        <v>0</v>
      </c>
      <c r="DW43" s="35">
        <v>0</v>
      </c>
      <c r="DX43" s="35">
        <v>0</v>
      </c>
      <c r="DY43" s="35">
        <f>DS43</f>
        <v>0</v>
      </c>
      <c r="DZ43" s="35">
        <f>SUM(DV43:DY43)</f>
        <v>0</v>
      </c>
      <c r="EA43" s="35"/>
    </row>
    <row r="44" spans="1:139" ht="223.5" customHeight="1" thickBot="1" x14ac:dyDescent="0.3">
      <c r="A44" s="125" t="s">
        <v>10</v>
      </c>
      <c r="B44" s="618" t="s">
        <v>17</v>
      </c>
      <c r="C44" s="160">
        <f t="shared" ref="C44:J44" si="57">O44+Z44+AK44+AV44+BG44+BR44+CC44+CN44+CY44</f>
        <v>0</v>
      </c>
      <c r="D44" s="93">
        <f t="shared" si="57"/>
        <v>0</v>
      </c>
      <c r="E44" s="76">
        <f t="shared" si="57"/>
        <v>0</v>
      </c>
      <c r="F44" s="76">
        <f t="shared" si="57"/>
        <v>0</v>
      </c>
      <c r="G44" s="76">
        <f t="shared" si="57"/>
        <v>0</v>
      </c>
      <c r="H44" s="76">
        <f t="shared" si="57"/>
        <v>0</v>
      </c>
      <c r="I44" s="76">
        <f t="shared" si="57"/>
        <v>0</v>
      </c>
      <c r="J44" s="76">
        <f t="shared" si="57"/>
        <v>0</v>
      </c>
      <c r="K44" s="54" t="s">
        <v>578</v>
      </c>
      <c r="L44" s="209">
        <v>20</v>
      </c>
      <c r="M44" s="161">
        <f t="shared" si="26"/>
        <v>95</v>
      </c>
      <c r="N44" s="15"/>
      <c r="O44" s="689">
        <v>0</v>
      </c>
      <c r="P44" s="643">
        <f>U44+V44</f>
        <v>0</v>
      </c>
      <c r="Q44" s="690"/>
      <c r="R44" s="690"/>
      <c r="S44" s="690"/>
      <c r="T44" s="690">
        <v>0</v>
      </c>
      <c r="U44" s="683">
        <f>Q44+R44+S44+T44</f>
        <v>0</v>
      </c>
      <c r="V44" s="690"/>
      <c r="W44" s="534" t="s">
        <v>578</v>
      </c>
      <c r="X44" s="673">
        <v>95</v>
      </c>
      <c r="Y44" s="15"/>
      <c r="Z44" s="98">
        <v>0</v>
      </c>
      <c r="AA44" s="93">
        <f>AF44+AG44</f>
        <v>0</v>
      </c>
      <c r="AB44" s="562"/>
      <c r="AC44" s="562"/>
      <c r="AD44" s="562"/>
      <c r="AE44" s="562"/>
      <c r="AF44" s="76">
        <f>AB44+AC44+AD44+AE44</f>
        <v>0</v>
      </c>
      <c r="AG44" s="562"/>
      <c r="AH44" s="54" t="s">
        <v>578</v>
      </c>
      <c r="AI44" s="556"/>
      <c r="AJ44" s="15"/>
      <c r="AK44" s="98">
        <v>0</v>
      </c>
      <c r="AL44" s="93">
        <f>AQ44+AR44</f>
        <v>0</v>
      </c>
      <c r="AM44" s="562"/>
      <c r="AN44" s="562"/>
      <c r="AO44" s="562"/>
      <c r="AP44" s="562"/>
      <c r="AQ44" s="76">
        <f>AM44+AN44+AO44+AP44</f>
        <v>0</v>
      </c>
      <c r="AR44" s="562"/>
      <c r="AS44" s="54" t="s">
        <v>578</v>
      </c>
      <c r="AT44" s="556"/>
      <c r="AU44" s="15"/>
      <c r="AV44" s="98">
        <v>0</v>
      </c>
      <c r="AW44" s="93">
        <f>BB44+BC44</f>
        <v>0</v>
      </c>
      <c r="AX44" s="562"/>
      <c r="AY44" s="562"/>
      <c r="AZ44" s="562"/>
      <c r="BA44" s="562"/>
      <c r="BB44" s="76">
        <f>AX44+AY44+AZ44+BA44</f>
        <v>0</v>
      </c>
      <c r="BC44" s="562"/>
      <c r="BD44" s="54" t="s">
        <v>578</v>
      </c>
      <c r="BE44" s="556"/>
      <c r="BF44" s="15"/>
      <c r="BG44" s="98">
        <v>0</v>
      </c>
      <c r="BH44" s="93">
        <f>BM44+BN44</f>
        <v>0</v>
      </c>
      <c r="BI44" s="562"/>
      <c r="BJ44" s="562"/>
      <c r="BK44" s="562"/>
      <c r="BL44" s="562"/>
      <c r="BM44" s="76">
        <f>BI44+BJ44+BK44+BL44</f>
        <v>0</v>
      </c>
      <c r="BN44" s="562"/>
      <c r="BO44" s="54" t="s">
        <v>578</v>
      </c>
      <c r="BP44" s="556"/>
      <c r="BQ44" s="15"/>
      <c r="BR44" s="160">
        <v>0</v>
      </c>
      <c r="BS44" s="93">
        <f>BX44+BY44</f>
        <v>0</v>
      </c>
      <c r="BT44" s="562"/>
      <c r="BU44" s="562"/>
      <c r="BV44" s="562"/>
      <c r="BW44" s="562"/>
      <c r="BX44" s="76">
        <f>BT44+BU44+BV44+BW44</f>
        <v>0</v>
      </c>
      <c r="BY44" s="562"/>
      <c r="BZ44" s="54" t="s">
        <v>578</v>
      </c>
      <c r="CA44" s="556"/>
      <c r="CB44" s="15"/>
      <c r="CC44" s="160">
        <v>0</v>
      </c>
      <c r="CD44" s="93">
        <f>CI44+CJ44</f>
        <v>0</v>
      </c>
      <c r="CE44" s="562"/>
      <c r="CF44" s="562"/>
      <c r="CG44" s="562"/>
      <c r="CH44" s="562"/>
      <c r="CI44" s="76">
        <f>CE44+CF44+CG44+CH44</f>
        <v>0</v>
      </c>
      <c r="CJ44" s="562"/>
      <c r="CK44" s="54" t="s">
        <v>578</v>
      </c>
      <c r="CL44" s="556"/>
      <c r="CM44" s="15"/>
      <c r="CN44" s="160">
        <v>0</v>
      </c>
      <c r="CO44" s="93">
        <f>CT44+CU44</f>
        <v>0</v>
      </c>
      <c r="CP44" s="562"/>
      <c r="CQ44" s="562"/>
      <c r="CR44" s="562"/>
      <c r="CS44" s="562"/>
      <c r="CT44" s="76">
        <f>CP44+CQ44+CR44+CS44</f>
        <v>0</v>
      </c>
      <c r="CU44" s="562"/>
      <c r="CV44" s="54" t="s">
        <v>578</v>
      </c>
      <c r="CW44" s="556"/>
      <c r="CX44" s="15"/>
      <c r="CY44" s="160">
        <v>0</v>
      </c>
      <c r="CZ44" s="93">
        <f>DE44+DF44</f>
        <v>0</v>
      </c>
      <c r="DA44" s="562"/>
      <c r="DB44" s="562"/>
      <c r="DC44" s="562"/>
      <c r="DD44" s="562"/>
      <c r="DE44" s="76">
        <f>DA44+DB44+DC44+DD44</f>
        <v>0</v>
      </c>
      <c r="DF44" s="562"/>
      <c r="DG44" s="54" t="s">
        <v>578</v>
      </c>
      <c r="DH44" s="556"/>
      <c r="DI44" s="15"/>
      <c r="DJ44" s="32">
        <v>100000</v>
      </c>
      <c r="DK44" s="32">
        <v>800000</v>
      </c>
      <c r="DL44" s="32">
        <v>900000</v>
      </c>
      <c r="DM44" s="32"/>
      <c r="DN44" s="32"/>
      <c r="DO44" s="32"/>
      <c r="DP44" s="32"/>
      <c r="DQ44" s="32"/>
      <c r="DR44" s="32"/>
      <c r="DS44" s="32">
        <f t="shared" si="13"/>
        <v>1800000</v>
      </c>
      <c r="DT44" s="32"/>
      <c r="DU44" s="35">
        <f t="shared" si="56"/>
        <v>1800000</v>
      </c>
      <c r="DV44" s="35">
        <f>DS44*0.85</f>
        <v>1530000</v>
      </c>
      <c r="DW44" s="35">
        <f>DS44*0.1</f>
        <v>180000</v>
      </c>
      <c r="DX44" s="35"/>
      <c r="DY44" s="35">
        <f>DS44*0.05</f>
        <v>90000</v>
      </c>
      <c r="DZ44" s="35">
        <f>SUM(DV44:DY44)</f>
        <v>1800000</v>
      </c>
      <c r="EA44" s="35"/>
    </row>
    <row r="45" spans="1:139" ht="24" customHeight="1" thickBot="1" x14ac:dyDescent="0.3">
      <c r="A45" s="1447" t="s">
        <v>11</v>
      </c>
      <c r="B45" s="1448"/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9"/>
      <c r="N45" s="88"/>
      <c r="O45" s="1424" t="s">
        <v>11</v>
      </c>
      <c r="P45" s="1425"/>
      <c r="Q45" s="1425"/>
      <c r="R45" s="1425"/>
      <c r="S45" s="1425"/>
      <c r="T45" s="1425"/>
      <c r="U45" s="1425"/>
      <c r="V45" s="1425"/>
      <c r="W45" s="1425"/>
      <c r="X45" s="1426"/>
      <c r="Y45" s="88"/>
      <c r="Z45" s="1403" t="s">
        <v>11</v>
      </c>
      <c r="AA45" s="1404"/>
      <c r="AB45" s="1404"/>
      <c r="AC45" s="1404"/>
      <c r="AD45" s="1404"/>
      <c r="AE45" s="1404"/>
      <c r="AF45" s="1404"/>
      <c r="AG45" s="1404"/>
      <c r="AH45" s="1404"/>
      <c r="AI45" s="1405"/>
      <c r="AJ45" s="88"/>
      <c r="AK45" s="1403" t="s">
        <v>11</v>
      </c>
      <c r="AL45" s="1404"/>
      <c r="AM45" s="1404"/>
      <c r="AN45" s="1404"/>
      <c r="AO45" s="1404"/>
      <c r="AP45" s="1404"/>
      <c r="AQ45" s="1404"/>
      <c r="AR45" s="1404"/>
      <c r="AS45" s="1404"/>
      <c r="AT45" s="1405"/>
      <c r="AU45" s="88"/>
      <c r="AV45" s="1403" t="s">
        <v>11</v>
      </c>
      <c r="AW45" s="1404"/>
      <c r="AX45" s="1404"/>
      <c r="AY45" s="1404"/>
      <c r="AZ45" s="1404"/>
      <c r="BA45" s="1404"/>
      <c r="BB45" s="1404"/>
      <c r="BC45" s="1404"/>
      <c r="BD45" s="1404"/>
      <c r="BE45" s="1405"/>
      <c r="BF45" s="88"/>
      <c r="BG45" s="1403" t="s">
        <v>11</v>
      </c>
      <c r="BH45" s="1404"/>
      <c r="BI45" s="1404"/>
      <c r="BJ45" s="1404"/>
      <c r="BK45" s="1404"/>
      <c r="BL45" s="1404"/>
      <c r="BM45" s="1404"/>
      <c r="BN45" s="1404"/>
      <c r="BO45" s="1404"/>
      <c r="BP45" s="1405"/>
      <c r="BQ45" s="88"/>
      <c r="BR45" s="1403" t="s">
        <v>11</v>
      </c>
      <c r="BS45" s="1404"/>
      <c r="BT45" s="1404"/>
      <c r="BU45" s="1404"/>
      <c r="BV45" s="1404"/>
      <c r="BW45" s="1404"/>
      <c r="BX45" s="1404"/>
      <c r="BY45" s="1404"/>
      <c r="BZ45" s="1404"/>
      <c r="CA45" s="1405"/>
      <c r="CB45" s="88"/>
      <c r="CC45" s="1403" t="s">
        <v>11</v>
      </c>
      <c r="CD45" s="1404"/>
      <c r="CE45" s="1404"/>
      <c r="CF45" s="1404"/>
      <c r="CG45" s="1404"/>
      <c r="CH45" s="1404"/>
      <c r="CI45" s="1404"/>
      <c r="CJ45" s="1404"/>
      <c r="CK45" s="1404"/>
      <c r="CL45" s="1405"/>
      <c r="CM45" s="88"/>
      <c r="CN45" s="1403" t="s">
        <v>11</v>
      </c>
      <c r="CO45" s="1404"/>
      <c r="CP45" s="1404"/>
      <c r="CQ45" s="1404"/>
      <c r="CR45" s="1404"/>
      <c r="CS45" s="1404"/>
      <c r="CT45" s="1404"/>
      <c r="CU45" s="1404"/>
      <c r="CV45" s="1404"/>
      <c r="CW45" s="1405"/>
      <c r="CX45" s="88"/>
      <c r="CY45" s="1403" t="s">
        <v>11</v>
      </c>
      <c r="CZ45" s="1404"/>
      <c r="DA45" s="1404"/>
      <c r="DB45" s="1404"/>
      <c r="DC45" s="1404"/>
      <c r="DD45" s="1404"/>
      <c r="DE45" s="1404"/>
      <c r="DF45" s="1404"/>
      <c r="DG45" s="1404"/>
      <c r="DH45" s="1405"/>
      <c r="DI45" s="88"/>
      <c r="DJ45" s="32"/>
      <c r="DK45" s="32">
        <v>5000</v>
      </c>
      <c r="DL45" s="32">
        <v>5000</v>
      </c>
      <c r="DM45" s="32"/>
      <c r="DN45" s="32"/>
      <c r="DO45" s="32"/>
      <c r="DP45" s="32"/>
      <c r="DQ45" s="32"/>
      <c r="DR45" s="32"/>
      <c r="DS45" s="32">
        <f t="shared" si="13"/>
        <v>10000</v>
      </c>
      <c r="DT45" s="32"/>
      <c r="DU45" s="35">
        <f t="shared" si="56"/>
        <v>10000</v>
      </c>
      <c r="DV45" s="35"/>
      <c r="DW45" s="35"/>
      <c r="DX45" s="35"/>
      <c r="DY45" s="35">
        <v>5000</v>
      </c>
      <c r="DZ45" s="35"/>
      <c r="EA45" s="35">
        <v>5000</v>
      </c>
    </row>
    <row r="46" spans="1:139" ht="24" customHeight="1" thickBot="1" x14ac:dyDescent="0.3">
      <c r="A46" s="23" t="s">
        <v>425</v>
      </c>
      <c r="B46" s="140"/>
      <c r="C46" s="146">
        <f>SUM(C48:C58)</f>
        <v>2097200</v>
      </c>
      <c r="D46" s="154">
        <f>SUM(D48:D58)</f>
        <v>0</v>
      </c>
      <c r="E46" s="142">
        <f t="shared" ref="E46:J46" si="58">SUM(E48:E58)</f>
        <v>0</v>
      </c>
      <c r="F46" s="142">
        <f t="shared" si="58"/>
        <v>0</v>
      </c>
      <c r="G46" s="142">
        <f t="shared" si="58"/>
        <v>0</v>
      </c>
      <c r="H46" s="142">
        <f t="shared" si="58"/>
        <v>0</v>
      </c>
      <c r="I46" s="142">
        <f t="shared" si="58"/>
        <v>0</v>
      </c>
      <c r="J46" s="142">
        <f t="shared" si="58"/>
        <v>0</v>
      </c>
      <c r="K46" s="24"/>
      <c r="L46" s="25"/>
      <c r="M46" s="26"/>
      <c r="N46" s="88"/>
      <c r="O46" s="696">
        <f>SUM(O48:O58)</f>
        <v>103000</v>
      </c>
      <c r="P46" s="321">
        <f>SUM(P48:P58)</f>
        <v>0</v>
      </c>
      <c r="Q46" s="321">
        <f t="shared" ref="Q46:V46" si="59">SUM(Q48:Q58)</f>
        <v>0</v>
      </c>
      <c r="R46" s="321">
        <f t="shared" si="59"/>
        <v>0</v>
      </c>
      <c r="S46" s="321">
        <f t="shared" si="59"/>
        <v>0</v>
      </c>
      <c r="T46" s="321">
        <f t="shared" si="59"/>
        <v>0</v>
      </c>
      <c r="U46" s="315">
        <f t="shared" si="59"/>
        <v>0</v>
      </c>
      <c r="V46" s="321">
        <f t="shared" si="59"/>
        <v>0</v>
      </c>
      <c r="W46" s="316"/>
      <c r="X46" s="318"/>
      <c r="Y46" s="88"/>
      <c r="Z46" s="157">
        <f>SUM(Z48:Z58)</f>
        <v>882700</v>
      </c>
      <c r="AA46" s="142">
        <f>SUM(AA48:AA58)</f>
        <v>0</v>
      </c>
      <c r="AB46" s="142">
        <f t="shared" ref="AB46:AG46" si="60">SUM(AB48:AB58)</f>
        <v>0</v>
      </c>
      <c r="AC46" s="142">
        <f t="shared" si="60"/>
        <v>0</v>
      </c>
      <c r="AD46" s="142">
        <f t="shared" si="60"/>
        <v>0</v>
      </c>
      <c r="AE46" s="142">
        <f t="shared" si="60"/>
        <v>0</v>
      </c>
      <c r="AF46" s="17">
        <f t="shared" si="60"/>
        <v>0</v>
      </c>
      <c r="AG46" s="142">
        <f t="shared" si="60"/>
        <v>0</v>
      </c>
      <c r="AH46" s="24"/>
      <c r="AI46" s="26"/>
      <c r="AJ46" s="88"/>
      <c r="AK46" s="157">
        <f>SUM(AK48:AK58)</f>
        <v>1111500</v>
      </c>
      <c r="AL46" s="142">
        <f>SUM(AL48:AL58)</f>
        <v>0</v>
      </c>
      <c r="AM46" s="142">
        <f t="shared" ref="AM46:AR46" si="61">SUM(AM48:AM58)</f>
        <v>0</v>
      </c>
      <c r="AN46" s="142">
        <f t="shared" si="61"/>
        <v>0</v>
      </c>
      <c r="AO46" s="142">
        <f t="shared" si="61"/>
        <v>0</v>
      </c>
      <c r="AP46" s="142">
        <f t="shared" si="61"/>
        <v>0</v>
      </c>
      <c r="AQ46" s="17">
        <f t="shared" si="61"/>
        <v>0</v>
      </c>
      <c r="AR46" s="142">
        <f t="shared" si="61"/>
        <v>0</v>
      </c>
      <c r="AS46" s="24"/>
      <c r="AT46" s="26"/>
      <c r="AU46" s="88"/>
      <c r="AV46" s="157">
        <f>SUM(AV48:AV58)</f>
        <v>0</v>
      </c>
      <c r="AW46" s="142">
        <f>SUM(AW48:AW58)</f>
        <v>0</v>
      </c>
      <c r="AX46" s="142">
        <f t="shared" ref="AX46:BC46" si="62">SUM(AX48:AX58)</f>
        <v>0</v>
      </c>
      <c r="AY46" s="142">
        <f t="shared" si="62"/>
        <v>0</v>
      </c>
      <c r="AZ46" s="142">
        <f t="shared" si="62"/>
        <v>0</v>
      </c>
      <c r="BA46" s="142">
        <f t="shared" si="62"/>
        <v>0</v>
      </c>
      <c r="BB46" s="17">
        <f t="shared" si="62"/>
        <v>0</v>
      </c>
      <c r="BC46" s="142">
        <f t="shared" si="62"/>
        <v>0</v>
      </c>
      <c r="BD46" s="24"/>
      <c r="BE46" s="26"/>
      <c r="BF46" s="88"/>
      <c r="BG46" s="157">
        <f>SUM(BG48:BG58)</f>
        <v>0</v>
      </c>
      <c r="BH46" s="142">
        <f>SUM(BH48:BH58)</f>
        <v>0</v>
      </c>
      <c r="BI46" s="142">
        <f t="shared" ref="BI46:BN46" si="63">SUM(BI48:BI58)</f>
        <v>0</v>
      </c>
      <c r="BJ46" s="142">
        <f t="shared" si="63"/>
        <v>0</v>
      </c>
      <c r="BK46" s="142">
        <f t="shared" si="63"/>
        <v>0</v>
      </c>
      <c r="BL46" s="142">
        <f t="shared" si="63"/>
        <v>0</v>
      </c>
      <c r="BM46" s="17">
        <f t="shared" si="63"/>
        <v>0</v>
      </c>
      <c r="BN46" s="142">
        <f t="shared" si="63"/>
        <v>0</v>
      </c>
      <c r="BO46" s="24"/>
      <c r="BP46" s="26"/>
      <c r="BQ46" s="88"/>
      <c r="BR46" s="157">
        <f>SUM(BR48:BR58)</f>
        <v>0</v>
      </c>
      <c r="BS46" s="142">
        <f>SUM(BS48:BS58)</f>
        <v>0</v>
      </c>
      <c r="BT46" s="142">
        <f t="shared" ref="BT46:BY46" si="64">SUM(BT48:BT58)</f>
        <v>0</v>
      </c>
      <c r="BU46" s="142">
        <f t="shared" si="64"/>
        <v>0</v>
      </c>
      <c r="BV46" s="142">
        <f t="shared" si="64"/>
        <v>0</v>
      </c>
      <c r="BW46" s="142">
        <f t="shared" si="64"/>
        <v>0</v>
      </c>
      <c r="BX46" s="17">
        <f t="shared" si="64"/>
        <v>0</v>
      </c>
      <c r="BY46" s="142">
        <f t="shared" si="64"/>
        <v>0</v>
      </c>
      <c r="BZ46" s="24"/>
      <c r="CA46" s="26"/>
      <c r="CB46" s="88"/>
      <c r="CC46" s="157">
        <f>SUM(CC48:CC58)</f>
        <v>0</v>
      </c>
      <c r="CD46" s="142">
        <f>SUM(CD48:CD58)</f>
        <v>0</v>
      </c>
      <c r="CE46" s="142">
        <f t="shared" ref="CE46:CJ46" si="65">SUM(CE48:CE58)</f>
        <v>0</v>
      </c>
      <c r="CF46" s="142">
        <f t="shared" si="65"/>
        <v>0</v>
      </c>
      <c r="CG46" s="142">
        <f t="shared" si="65"/>
        <v>0</v>
      </c>
      <c r="CH46" s="142">
        <f t="shared" si="65"/>
        <v>0</v>
      </c>
      <c r="CI46" s="17">
        <f t="shared" si="65"/>
        <v>0</v>
      </c>
      <c r="CJ46" s="142">
        <f t="shared" si="65"/>
        <v>0</v>
      </c>
      <c r="CK46" s="24"/>
      <c r="CL46" s="26"/>
      <c r="CM46" s="88"/>
      <c r="CN46" s="157">
        <f>SUM(CN48:CN58)</f>
        <v>0</v>
      </c>
      <c r="CO46" s="142">
        <f>SUM(CO48:CO58)</f>
        <v>0</v>
      </c>
      <c r="CP46" s="142">
        <f t="shared" ref="CP46:CU46" si="66">SUM(CP48:CP58)</f>
        <v>0</v>
      </c>
      <c r="CQ46" s="142">
        <f t="shared" si="66"/>
        <v>0</v>
      </c>
      <c r="CR46" s="142">
        <f t="shared" si="66"/>
        <v>0</v>
      </c>
      <c r="CS46" s="142">
        <f t="shared" si="66"/>
        <v>0</v>
      </c>
      <c r="CT46" s="17">
        <f t="shared" si="66"/>
        <v>0</v>
      </c>
      <c r="CU46" s="142">
        <f t="shared" si="66"/>
        <v>0</v>
      </c>
      <c r="CV46" s="24"/>
      <c r="CW46" s="26"/>
      <c r="CX46" s="88"/>
      <c r="CY46" s="157">
        <f>SUM(CY48:CY58)</f>
        <v>0</v>
      </c>
      <c r="CZ46" s="142">
        <f>SUM(CZ48:CZ58)</f>
        <v>0</v>
      </c>
      <c r="DA46" s="142">
        <f t="shared" ref="DA46:DF46" si="67">SUM(DA48:DA58)</f>
        <v>0</v>
      </c>
      <c r="DB46" s="142">
        <f t="shared" si="67"/>
        <v>0</v>
      </c>
      <c r="DC46" s="142">
        <f t="shared" si="67"/>
        <v>0</v>
      </c>
      <c r="DD46" s="142">
        <f t="shared" si="67"/>
        <v>0</v>
      </c>
      <c r="DE46" s="17">
        <f t="shared" si="67"/>
        <v>0</v>
      </c>
      <c r="DF46" s="142">
        <f t="shared" si="67"/>
        <v>0</v>
      </c>
      <c r="DG46" s="24"/>
      <c r="DH46" s="26"/>
      <c r="DI46" s="88"/>
      <c r="DJ46" s="32">
        <v>3000</v>
      </c>
      <c r="DK46" s="32">
        <v>3500</v>
      </c>
      <c r="DL46" s="32">
        <v>3500</v>
      </c>
      <c r="DM46" s="32"/>
      <c r="DN46" s="32"/>
      <c r="DO46" s="32"/>
      <c r="DP46" s="32"/>
      <c r="DQ46" s="32"/>
      <c r="DR46" s="32"/>
      <c r="DS46" s="32">
        <f t="shared" si="13"/>
        <v>10000</v>
      </c>
      <c r="DT46" s="32"/>
      <c r="DU46" s="35">
        <f t="shared" si="56"/>
        <v>10000</v>
      </c>
      <c r="DV46" s="35">
        <v>0</v>
      </c>
      <c r="DW46" s="35">
        <f>DS46*0.7</f>
        <v>7000</v>
      </c>
      <c r="DX46" s="35"/>
      <c r="DY46" s="35">
        <f>DS46*0.15</f>
        <v>1500</v>
      </c>
      <c r="DZ46" s="35">
        <f>SUM(DV46:DY46)</f>
        <v>8500</v>
      </c>
      <c r="EA46" s="35">
        <f>DS46*0.15</f>
        <v>1500</v>
      </c>
    </row>
    <row r="47" spans="1:139" ht="15" customHeight="1" x14ac:dyDescent="0.25">
      <c r="A47" s="1345" t="s">
        <v>12</v>
      </c>
      <c r="B47" s="1346"/>
      <c r="C47" s="1346"/>
      <c r="D47" s="1346"/>
      <c r="E47" s="1346"/>
      <c r="F47" s="1346"/>
      <c r="G47" s="1346"/>
      <c r="H47" s="1346"/>
      <c r="I47" s="1346"/>
      <c r="J47" s="1346"/>
      <c r="K47" s="1346"/>
      <c r="L47" s="1346"/>
      <c r="M47" s="1348"/>
      <c r="N47" s="88"/>
      <c r="O47" s="1430" t="s">
        <v>12</v>
      </c>
      <c r="P47" s="1431"/>
      <c r="Q47" s="1431"/>
      <c r="R47" s="1431"/>
      <c r="S47" s="1431"/>
      <c r="T47" s="1431"/>
      <c r="U47" s="1431"/>
      <c r="V47" s="1431"/>
      <c r="W47" s="1432"/>
      <c r="X47" s="1433"/>
      <c r="Y47" s="88"/>
      <c r="Z47" s="1412" t="s">
        <v>12</v>
      </c>
      <c r="AA47" s="1399"/>
      <c r="AB47" s="1399"/>
      <c r="AC47" s="1399"/>
      <c r="AD47" s="1399"/>
      <c r="AE47" s="1399"/>
      <c r="AF47" s="1399"/>
      <c r="AG47" s="1399"/>
      <c r="AH47" s="1400"/>
      <c r="AI47" s="1413"/>
      <c r="AJ47" s="88"/>
      <c r="AK47" s="1412" t="s">
        <v>12</v>
      </c>
      <c r="AL47" s="1399"/>
      <c r="AM47" s="1399"/>
      <c r="AN47" s="1399"/>
      <c r="AO47" s="1399"/>
      <c r="AP47" s="1399"/>
      <c r="AQ47" s="1399"/>
      <c r="AR47" s="1399"/>
      <c r="AS47" s="1400"/>
      <c r="AT47" s="1413"/>
      <c r="AU47" s="88"/>
      <c r="AV47" s="1412" t="s">
        <v>12</v>
      </c>
      <c r="AW47" s="1399"/>
      <c r="AX47" s="1399"/>
      <c r="AY47" s="1399"/>
      <c r="AZ47" s="1399"/>
      <c r="BA47" s="1399"/>
      <c r="BB47" s="1399"/>
      <c r="BC47" s="1399"/>
      <c r="BD47" s="1400"/>
      <c r="BE47" s="1413"/>
      <c r="BF47" s="88"/>
      <c r="BG47" s="1412" t="s">
        <v>12</v>
      </c>
      <c r="BH47" s="1399"/>
      <c r="BI47" s="1399"/>
      <c r="BJ47" s="1399"/>
      <c r="BK47" s="1399"/>
      <c r="BL47" s="1399"/>
      <c r="BM47" s="1399"/>
      <c r="BN47" s="1399"/>
      <c r="BO47" s="1400"/>
      <c r="BP47" s="1413"/>
      <c r="BQ47" s="88"/>
      <c r="BR47" s="1398" t="s">
        <v>12</v>
      </c>
      <c r="BS47" s="1399"/>
      <c r="BT47" s="1399"/>
      <c r="BU47" s="1399"/>
      <c r="BV47" s="1399"/>
      <c r="BW47" s="1399"/>
      <c r="BX47" s="1399"/>
      <c r="BY47" s="1399"/>
      <c r="BZ47" s="1400"/>
      <c r="CA47" s="1401"/>
      <c r="CB47" s="88"/>
      <c r="CC47" s="1398" t="s">
        <v>12</v>
      </c>
      <c r="CD47" s="1399"/>
      <c r="CE47" s="1399"/>
      <c r="CF47" s="1399"/>
      <c r="CG47" s="1399"/>
      <c r="CH47" s="1399"/>
      <c r="CI47" s="1399"/>
      <c r="CJ47" s="1399"/>
      <c r="CK47" s="1400"/>
      <c r="CL47" s="1401"/>
      <c r="CM47" s="88"/>
      <c r="CN47" s="1398" t="s">
        <v>12</v>
      </c>
      <c r="CO47" s="1399"/>
      <c r="CP47" s="1399"/>
      <c r="CQ47" s="1399"/>
      <c r="CR47" s="1399"/>
      <c r="CS47" s="1399"/>
      <c r="CT47" s="1399"/>
      <c r="CU47" s="1399"/>
      <c r="CV47" s="1400"/>
      <c r="CW47" s="1401"/>
      <c r="CX47" s="88"/>
      <c r="CY47" s="1398" t="s">
        <v>12</v>
      </c>
      <c r="CZ47" s="1399"/>
      <c r="DA47" s="1399"/>
      <c r="DB47" s="1399"/>
      <c r="DC47" s="1399"/>
      <c r="DD47" s="1399"/>
      <c r="DE47" s="1399"/>
      <c r="DF47" s="1399"/>
      <c r="DG47" s="1400"/>
      <c r="DH47" s="1401"/>
      <c r="DI47" s="88"/>
      <c r="DJ47" s="32"/>
      <c r="DK47" s="32">
        <v>7000</v>
      </c>
      <c r="DL47" s="32">
        <v>8000</v>
      </c>
      <c r="DM47" s="32"/>
      <c r="DN47" s="32"/>
      <c r="DO47" s="32"/>
      <c r="DP47" s="32"/>
      <c r="DQ47" s="32"/>
      <c r="DR47" s="32"/>
      <c r="DS47" s="32">
        <f t="shared" si="13"/>
        <v>15000</v>
      </c>
      <c r="DT47" s="32"/>
      <c r="DU47" s="35">
        <f t="shared" si="56"/>
        <v>15000</v>
      </c>
      <c r="DV47" s="35">
        <v>0</v>
      </c>
      <c r="DW47" s="35">
        <f>DS47*0.7</f>
        <v>10500</v>
      </c>
      <c r="DX47" s="35"/>
      <c r="DY47" s="35">
        <f>DS47*0.15</f>
        <v>2250</v>
      </c>
      <c r="DZ47" s="35">
        <f>SUM(DV47:DY47)</f>
        <v>12750</v>
      </c>
      <c r="EA47" s="35">
        <f>DS47*0.15</f>
        <v>2250</v>
      </c>
    </row>
    <row r="48" spans="1:139" ht="145.5" customHeight="1" x14ac:dyDescent="0.25">
      <c r="A48" s="619" t="s">
        <v>579</v>
      </c>
      <c r="B48" s="615" t="s">
        <v>781</v>
      </c>
      <c r="C48" s="620">
        <f t="shared" ref="C48:C54" si="68">O48+Z48+AK48+AV48+BG48+BR48+CC48+CN48+CY48</f>
        <v>0</v>
      </c>
      <c r="D48" s="621">
        <f t="shared" ref="D48:D54" si="69">P48+AA48+AL48+AW48+BH48+BS48+CD48+CO48+CZ48</f>
        <v>0</v>
      </c>
      <c r="E48" s="622"/>
      <c r="F48" s="622"/>
      <c r="G48" s="622"/>
      <c r="H48" s="622"/>
      <c r="I48" s="622">
        <f t="shared" ref="I48:I54" si="70">U48+AF48+AQ48+BB48+BM48+BX48+CI48+CT48+DE48</f>
        <v>0</v>
      </c>
      <c r="J48" s="622"/>
      <c r="K48" s="613" t="s">
        <v>782</v>
      </c>
      <c r="L48" s="623">
        <v>1</v>
      </c>
      <c r="M48" s="58">
        <f t="shared" ref="M48:M54" si="71">X48++AI48+AT48+BE48+BP48++CA48+CL48+CW48+DH48</f>
        <v>1</v>
      </c>
      <c r="N48" s="15"/>
      <c r="O48" s="691">
        <v>0</v>
      </c>
      <c r="P48" s="643">
        <f t="shared" ref="P48:P54" si="72">U48+V48</f>
        <v>0</v>
      </c>
      <c r="Q48" s="675"/>
      <c r="R48" s="675"/>
      <c r="S48" s="675"/>
      <c r="T48" s="675">
        <v>0</v>
      </c>
      <c r="U48" s="683">
        <f t="shared" ref="U48:U54" si="73">Q48+R48+S48+T48</f>
        <v>0</v>
      </c>
      <c r="V48" s="675"/>
      <c r="W48" s="525" t="s">
        <v>782</v>
      </c>
      <c r="X48" s="672">
        <v>1</v>
      </c>
      <c r="Y48" s="15"/>
      <c r="Z48" s="97">
        <v>0</v>
      </c>
      <c r="AA48" s="93">
        <f t="shared" ref="AA48:AA54" si="74">AF48+AG48</f>
        <v>0</v>
      </c>
      <c r="AB48" s="137"/>
      <c r="AC48" s="137"/>
      <c r="AD48" s="137"/>
      <c r="AE48" s="137"/>
      <c r="AF48" s="76">
        <f t="shared" ref="AF48:AF54" si="75">AB48+AC48+AD48+AE48</f>
        <v>0</v>
      </c>
      <c r="AG48" s="137"/>
      <c r="AH48" s="51" t="s">
        <v>782</v>
      </c>
      <c r="AI48" s="190"/>
      <c r="AJ48" s="15"/>
      <c r="AK48" s="97">
        <v>0</v>
      </c>
      <c r="AL48" s="93">
        <f t="shared" ref="AL48:AL54" si="76">AQ48+AR48</f>
        <v>0</v>
      </c>
      <c r="AM48" s="137"/>
      <c r="AN48" s="137"/>
      <c r="AO48" s="137"/>
      <c r="AP48" s="137"/>
      <c r="AQ48" s="76">
        <f t="shared" ref="AQ48:AQ54" si="77">AM48+AN48+AO48+AP48</f>
        <v>0</v>
      </c>
      <c r="AR48" s="137"/>
      <c r="AS48" s="51" t="s">
        <v>782</v>
      </c>
      <c r="AT48" s="190"/>
      <c r="AU48" s="15"/>
      <c r="AV48" s="97">
        <v>0</v>
      </c>
      <c r="AW48" s="93">
        <f t="shared" ref="AW48:AW54" si="78">BB48+BC48</f>
        <v>0</v>
      </c>
      <c r="AX48" s="137"/>
      <c r="AY48" s="137"/>
      <c r="AZ48" s="137"/>
      <c r="BA48" s="137"/>
      <c r="BB48" s="76">
        <f t="shared" ref="BB48:BB54" si="79">AX48+AY48+AZ48+BA48</f>
        <v>0</v>
      </c>
      <c r="BC48" s="137"/>
      <c r="BD48" s="51" t="s">
        <v>782</v>
      </c>
      <c r="BE48" s="190"/>
      <c r="BF48" s="15"/>
      <c r="BG48" s="97">
        <v>0</v>
      </c>
      <c r="BH48" s="93">
        <f t="shared" ref="BH48:BH54" si="80">BM48+BN48</f>
        <v>0</v>
      </c>
      <c r="BI48" s="137"/>
      <c r="BJ48" s="137"/>
      <c r="BK48" s="137"/>
      <c r="BL48" s="137"/>
      <c r="BM48" s="76">
        <f t="shared" ref="BM48:BM54" si="81">BI48+BJ48+BK48+BL48</f>
        <v>0</v>
      </c>
      <c r="BN48" s="137"/>
      <c r="BO48" s="51" t="s">
        <v>782</v>
      </c>
      <c r="BP48" s="570"/>
      <c r="BQ48" s="15"/>
      <c r="BR48" s="91">
        <v>0</v>
      </c>
      <c r="BS48" s="93">
        <f t="shared" ref="BS48:BS54" si="82">BX48+BY48</f>
        <v>0</v>
      </c>
      <c r="BT48" s="137"/>
      <c r="BU48" s="137"/>
      <c r="BV48" s="137"/>
      <c r="BW48" s="137"/>
      <c r="BX48" s="76">
        <f t="shared" ref="BX48:BX54" si="83">BT48+BU48+BV48+BW48</f>
        <v>0</v>
      </c>
      <c r="BY48" s="137"/>
      <c r="BZ48" s="51" t="s">
        <v>782</v>
      </c>
      <c r="CA48" s="570"/>
      <c r="CB48" s="15"/>
      <c r="CC48" s="91">
        <v>0</v>
      </c>
      <c r="CD48" s="93">
        <f t="shared" ref="CD48:CD54" si="84">CI48+CJ48</f>
        <v>0</v>
      </c>
      <c r="CE48" s="137"/>
      <c r="CF48" s="137"/>
      <c r="CG48" s="137"/>
      <c r="CH48" s="137"/>
      <c r="CI48" s="76">
        <f t="shared" ref="CI48:CI54" si="85">CE48+CF48+CG48+CH48</f>
        <v>0</v>
      </c>
      <c r="CJ48" s="137"/>
      <c r="CK48" s="51" t="s">
        <v>782</v>
      </c>
      <c r="CL48" s="570"/>
      <c r="CM48" s="15"/>
      <c r="CN48" s="91">
        <v>0</v>
      </c>
      <c r="CO48" s="93">
        <f t="shared" ref="CO48:CO54" si="86">CT48+CU48</f>
        <v>0</v>
      </c>
      <c r="CP48" s="137"/>
      <c r="CQ48" s="137"/>
      <c r="CR48" s="137"/>
      <c r="CS48" s="137"/>
      <c r="CT48" s="76">
        <f t="shared" ref="CT48:CT54" si="87">CP48+CQ48+CR48+CS48</f>
        <v>0</v>
      </c>
      <c r="CU48" s="137"/>
      <c r="CV48" s="51" t="s">
        <v>782</v>
      </c>
      <c r="CW48" s="570"/>
      <c r="CX48" s="15"/>
      <c r="CY48" s="91">
        <v>0</v>
      </c>
      <c r="CZ48" s="93">
        <f t="shared" ref="CZ48:CZ54" si="88">DE48+DF48</f>
        <v>0</v>
      </c>
      <c r="DA48" s="137"/>
      <c r="DB48" s="137"/>
      <c r="DC48" s="137"/>
      <c r="DD48" s="137"/>
      <c r="DE48" s="76">
        <f t="shared" ref="DE48:DE54" si="89">DA48+DB48+DC48+DD48</f>
        <v>0</v>
      </c>
      <c r="DF48" s="137"/>
      <c r="DG48" s="51" t="s">
        <v>782</v>
      </c>
      <c r="DH48" s="570"/>
      <c r="DI48" s="15"/>
      <c r="DJ48" s="32"/>
      <c r="DK48" s="32">
        <v>7200</v>
      </c>
      <c r="DL48" s="32"/>
      <c r="DM48" s="32"/>
      <c r="DN48" s="32"/>
      <c r="DO48" s="32"/>
      <c r="DP48" s="32"/>
      <c r="DQ48" s="32"/>
      <c r="DR48" s="32"/>
      <c r="DS48" s="32">
        <f t="shared" si="13"/>
        <v>7200</v>
      </c>
      <c r="DT48" s="32"/>
      <c r="DU48" s="35">
        <f t="shared" si="56"/>
        <v>7200</v>
      </c>
      <c r="DV48" s="35">
        <v>0</v>
      </c>
      <c r="DW48" s="35">
        <f>DS48*0.8</f>
        <v>5760</v>
      </c>
      <c r="DX48" s="35"/>
      <c r="DY48" s="35"/>
      <c r="DZ48" s="35">
        <f>SUM(DV48:DY48)</f>
        <v>5760</v>
      </c>
      <c r="EA48" s="35">
        <f>DS48*0.2</f>
        <v>1440</v>
      </c>
    </row>
    <row r="49" spans="1:139" ht="139.5" customHeight="1" x14ac:dyDescent="0.25">
      <c r="A49" s="619" t="s">
        <v>783</v>
      </c>
      <c r="B49" s="615" t="s">
        <v>580</v>
      </c>
      <c r="C49" s="620">
        <f t="shared" si="68"/>
        <v>1800000</v>
      </c>
      <c r="D49" s="621">
        <f t="shared" si="69"/>
        <v>0</v>
      </c>
      <c r="E49" s="622">
        <f t="shared" ref="E49:E54" si="90">Q49+AB49+AM49+AX49+BI49+BT49+CE49+CP49+DA49</f>
        <v>0</v>
      </c>
      <c r="F49" s="622">
        <f t="shared" ref="F49:F54" si="91">R49+AC49+AN49+AY49+BJ49+BU49+CF49+CQ49+DB49</f>
        <v>0</v>
      </c>
      <c r="G49" s="622">
        <f t="shared" ref="G49:G54" si="92">S49+AD49+AO49+AZ49+BK49+BV49+CG49+CR49+DC49</f>
        <v>0</v>
      </c>
      <c r="H49" s="622">
        <f t="shared" ref="H49:H54" si="93">T49+AE49+AP49+BA49+BL49+BW49+CH49+CS49+DD49</f>
        <v>0</v>
      </c>
      <c r="I49" s="622">
        <f t="shared" si="70"/>
        <v>0</v>
      </c>
      <c r="J49" s="622">
        <f t="shared" ref="J49:J54" si="94">V49+AG49+AR49+BC49+BN49+BY49+CJ49+CU49+DF49</f>
        <v>0</v>
      </c>
      <c r="K49" s="613" t="s">
        <v>15</v>
      </c>
      <c r="L49" s="623">
        <v>30</v>
      </c>
      <c r="M49" s="58">
        <f t="shared" si="71"/>
        <v>0</v>
      </c>
      <c r="N49" s="15"/>
      <c r="O49" s="691">
        <v>100000</v>
      </c>
      <c r="P49" s="643">
        <f t="shared" si="72"/>
        <v>0</v>
      </c>
      <c r="Q49" s="675"/>
      <c r="R49" s="675"/>
      <c r="S49" s="675"/>
      <c r="T49" s="675"/>
      <c r="U49" s="683">
        <f t="shared" si="73"/>
        <v>0</v>
      </c>
      <c r="V49" s="675"/>
      <c r="W49" s="525" t="s">
        <v>15</v>
      </c>
      <c r="X49" s="672"/>
      <c r="Y49" s="15"/>
      <c r="Z49" s="97">
        <v>800000</v>
      </c>
      <c r="AA49" s="93">
        <f t="shared" si="74"/>
        <v>0</v>
      </c>
      <c r="AB49" s="137"/>
      <c r="AC49" s="137"/>
      <c r="AD49" s="137"/>
      <c r="AE49" s="137"/>
      <c r="AF49" s="76">
        <f t="shared" si="75"/>
        <v>0</v>
      </c>
      <c r="AG49" s="137"/>
      <c r="AH49" s="51" t="s">
        <v>15</v>
      </c>
      <c r="AI49" s="190"/>
      <c r="AJ49" s="15"/>
      <c r="AK49" s="97">
        <v>900000</v>
      </c>
      <c r="AL49" s="93">
        <f t="shared" si="76"/>
        <v>0</v>
      </c>
      <c r="AM49" s="137"/>
      <c r="AN49" s="137"/>
      <c r="AO49" s="137"/>
      <c r="AP49" s="137"/>
      <c r="AQ49" s="76">
        <f t="shared" si="77"/>
        <v>0</v>
      </c>
      <c r="AR49" s="137"/>
      <c r="AS49" s="51" t="s">
        <v>15</v>
      </c>
      <c r="AT49" s="190"/>
      <c r="AU49" s="15"/>
      <c r="AV49" s="97">
        <v>0</v>
      </c>
      <c r="AW49" s="93">
        <f t="shared" si="78"/>
        <v>0</v>
      </c>
      <c r="AX49" s="137"/>
      <c r="AY49" s="137"/>
      <c r="AZ49" s="137"/>
      <c r="BA49" s="137"/>
      <c r="BB49" s="76">
        <f t="shared" si="79"/>
        <v>0</v>
      </c>
      <c r="BC49" s="137"/>
      <c r="BD49" s="51" t="s">
        <v>15</v>
      </c>
      <c r="BE49" s="190"/>
      <c r="BF49" s="15"/>
      <c r="BG49" s="97">
        <v>0</v>
      </c>
      <c r="BH49" s="93">
        <f t="shared" si="80"/>
        <v>0</v>
      </c>
      <c r="BI49" s="137"/>
      <c r="BJ49" s="137"/>
      <c r="BK49" s="137"/>
      <c r="BL49" s="137"/>
      <c r="BM49" s="76">
        <f t="shared" si="81"/>
        <v>0</v>
      </c>
      <c r="BN49" s="137"/>
      <c r="BO49" s="51" t="s">
        <v>15</v>
      </c>
      <c r="BP49" s="570"/>
      <c r="BQ49" s="15"/>
      <c r="BR49" s="91">
        <v>0</v>
      </c>
      <c r="BS49" s="93">
        <f t="shared" si="82"/>
        <v>0</v>
      </c>
      <c r="BT49" s="137"/>
      <c r="BU49" s="137"/>
      <c r="BV49" s="137"/>
      <c r="BW49" s="137"/>
      <c r="BX49" s="76">
        <f t="shared" si="83"/>
        <v>0</v>
      </c>
      <c r="BY49" s="137"/>
      <c r="BZ49" s="51" t="s">
        <v>15</v>
      </c>
      <c r="CA49" s="570"/>
      <c r="CB49" s="15"/>
      <c r="CC49" s="91">
        <v>0</v>
      </c>
      <c r="CD49" s="93">
        <f t="shared" si="84"/>
        <v>0</v>
      </c>
      <c r="CE49" s="137"/>
      <c r="CF49" s="137"/>
      <c r="CG49" s="137"/>
      <c r="CH49" s="137"/>
      <c r="CI49" s="76">
        <f t="shared" si="85"/>
        <v>0</v>
      </c>
      <c r="CJ49" s="137"/>
      <c r="CK49" s="51" t="s">
        <v>15</v>
      </c>
      <c r="CL49" s="570"/>
      <c r="CM49" s="15"/>
      <c r="CN49" s="91">
        <v>0</v>
      </c>
      <c r="CO49" s="93">
        <f t="shared" si="86"/>
        <v>0</v>
      </c>
      <c r="CP49" s="137"/>
      <c r="CQ49" s="137"/>
      <c r="CR49" s="137"/>
      <c r="CS49" s="137"/>
      <c r="CT49" s="76">
        <f t="shared" si="87"/>
        <v>0</v>
      </c>
      <c r="CU49" s="137"/>
      <c r="CV49" s="51" t="s">
        <v>15</v>
      </c>
      <c r="CW49" s="570"/>
      <c r="CX49" s="15"/>
      <c r="CY49" s="91">
        <v>0</v>
      </c>
      <c r="CZ49" s="93">
        <f t="shared" si="88"/>
        <v>0</v>
      </c>
      <c r="DA49" s="137"/>
      <c r="DB49" s="137"/>
      <c r="DC49" s="137"/>
      <c r="DD49" s="137"/>
      <c r="DE49" s="76">
        <f t="shared" si="89"/>
        <v>0</v>
      </c>
      <c r="DF49" s="137"/>
      <c r="DG49" s="51" t="s">
        <v>15</v>
      </c>
      <c r="DH49" s="570"/>
      <c r="DI49" s="15"/>
      <c r="DJ49" s="32"/>
      <c r="DK49" s="32">
        <v>60000</v>
      </c>
      <c r="DL49" s="32">
        <v>65000</v>
      </c>
      <c r="DM49" s="32"/>
      <c r="DN49" s="32"/>
      <c r="DO49" s="32"/>
      <c r="DP49" s="32"/>
      <c r="DQ49" s="32"/>
      <c r="DR49" s="32"/>
      <c r="DS49" s="32">
        <f t="shared" si="13"/>
        <v>125000</v>
      </c>
      <c r="DT49" s="32"/>
      <c r="DU49" s="35">
        <f t="shared" si="56"/>
        <v>125000</v>
      </c>
      <c r="DV49" s="35">
        <f>DS49*0.85</f>
        <v>106250</v>
      </c>
      <c r="DW49" s="35">
        <f>DS49*0.1</f>
        <v>12500</v>
      </c>
      <c r="DX49" s="35"/>
      <c r="DY49" s="35">
        <f>DS49*0.05</f>
        <v>6250</v>
      </c>
      <c r="DZ49" s="35">
        <f>SUM(DV49:DY49)</f>
        <v>125000</v>
      </c>
      <c r="EA49" s="35"/>
    </row>
    <row r="50" spans="1:139" ht="161.25" customHeight="1" x14ac:dyDescent="0.25">
      <c r="A50" s="619" t="s">
        <v>789</v>
      </c>
      <c r="B50" s="615" t="s">
        <v>790</v>
      </c>
      <c r="C50" s="620">
        <f t="shared" si="68"/>
        <v>10000</v>
      </c>
      <c r="D50" s="621">
        <f t="shared" si="69"/>
        <v>0</v>
      </c>
      <c r="E50" s="622">
        <f t="shared" si="90"/>
        <v>0</v>
      </c>
      <c r="F50" s="622">
        <f t="shared" si="91"/>
        <v>0</v>
      </c>
      <c r="G50" s="622">
        <f t="shared" si="92"/>
        <v>0</v>
      </c>
      <c r="H50" s="622">
        <f t="shared" si="93"/>
        <v>0</v>
      </c>
      <c r="I50" s="622">
        <f t="shared" si="70"/>
        <v>0</v>
      </c>
      <c r="J50" s="622">
        <f t="shared" si="94"/>
        <v>0</v>
      </c>
      <c r="K50" s="613" t="s">
        <v>791</v>
      </c>
      <c r="L50" s="623">
        <v>3</v>
      </c>
      <c r="M50" s="58">
        <f t="shared" si="71"/>
        <v>0</v>
      </c>
      <c r="N50" s="15"/>
      <c r="O50" s="691">
        <v>0</v>
      </c>
      <c r="P50" s="643">
        <f t="shared" si="72"/>
        <v>0</v>
      </c>
      <c r="Q50" s="675"/>
      <c r="R50" s="675"/>
      <c r="S50" s="675"/>
      <c r="T50" s="675"/>
      <c r="U50" s="683">
        <f t="shared" si="73"/>
        <v>0</v>
      </c>
      <c r="V50" s="675"/>
      <c r="W50" s="525" t="s">
        <v>791</v>
      </c>
      <c r="X50" s="672"/>
      <c r="Y50" s="15"/>
      <c r="Z50" s="97">
        <v>5000</v>
      </c>
      <c r="AA50" s="93">
        <f t="shared" si="74"/>
        <v>0</v>
      </c>
      <c r="AB50" s="137"/>
      <c r="AC50" s="137"/>
      <c r="AD50" s="137"/>
      <c r="AE50" s="137"/>
      <c r="AF50" s="76">
        <f t="shared" si="75"/>
        <v>0</v>
      </c>
      <c r="AG50" s="137"/>
      <c r="AH50" s="51" t="s">
        <v>791</v>
      </c>
      <c r="AI50" s="190"/>
      <c r="AJ50" s="15"/>
      <c r="AK50" s="97">
        <v>5000</v>
      </c>
      <c r="AL50" s="93">
        <f t="shared" si="76"/>
        <v>0</v>
      </c>
      <c r="AM50" s="137"/>
      <c r="AN50" s="137"/>
      <c r="AO50" s="137"/>
      <c r="AP50" s="137"/>
      <c r="AQ50" s="76">
        <f t="shared" si="77"/>
        <v>0</v>
      </c>
      <c r="AR50" s="137"/>
      <c r="AS50" s="51" t="s">
        <v>791</v>
      </c>
      <c r="AT50" s="190"/>
      <c r="AU50" s="15"/>
      <c r="AV50" s="97">
        <v>0</v>
      </c>
      <c r="AW50" s="93">
        <f t="shared" si="78"/>
        <v>0</v>
      </c>
      <c r="AX50" s="137"/>
      <c r="AY50" s="137"/>
      <c r="AZ50" s="137"/>
      <c r="BA50" s="137"/>
      <c r="BB50" s="76">
        <f t="shared" si="79"/>
        <v>0</v>
      </c>
      <c r="BC50" s="137"/>
      <c r="BD50" s="51" t="s">
        <v>791</v>
      </c>
      <c r="BE50" s="190"/>
      <c r="BF50" s="15"/>
      <c r="BG50" s="97">
        <v>0</v>
      </c>
      <c r="BH50" s="93">
        <f t="shared" si="80"/>
        <v>0</v>
      </c>
      <c r="BI50" s="137"/>
      <c r="BJ50" s="137"/>
      <c r="BK50" s="137"/>
      <c r="BL50" s="137"/>
      <c r="BM50" s="76">
        <f t="shared" si="81"/>
        <v>0</v>
      </c>
      <c r="BN50" s="137"/>
      <c r="BO50" s="51" t="s">
        <v>791</v>
      </c>
      <c r="BP50" s="570"/>
      <c r="BQ50" s="15"/>
      <c r="BR50" s="91">
        <v>0</v>
      </c>
      <c r="BS50" s="93">
        <f t="shared" si="82"/>
        <v>0</v>
      </c>
      <c r="BT50" s="137"/>
      <c r="BU50" s="137"/>
      <c r="BV50" s="137"/>
      <c r="BW50" s="137"/>
      <c r="BX50" s="76">
        <f t="shared" si="83"/>
        <v>0</v>
      </c>
      <c r="BY50" s="137"/>
      <c r="BZ50" s="51" t="s">
        <v>791</v>
      </c>
      <c r="CA50" s="570"/>
      <c r="CB50" s="15"/>
      <c r="CC50" s="91">
        <v>0</v>
      </c>
      <c r="CD50" s="93">
        <f t="shared" si="84"/>
        <v>0</v>
      </c>
      <c r="CE50" s="137"/>
      <c r="CF50" s="137"/>
      <c r="CG50" s="137"/>
      <c r="CH50" s="137"/>
      <c r="CI50" s="76">
        <f t="shared" si="85"/>
        <v>0</v>
      </c>
      <c r="CJ50" s="137"/>
      <c r="CK50" s="51" t="s">
        <v>791</v>
      </c>
      <c r="CL50" s="570"/>
      <c r="CM50" s="15"/>
      <c r="CN50" s="91">
        <v>0</v>
      </c>
      <c r="CO50" s="93">
        <f t="shared" si="86"/>
        <v>0</v>
      </c>
      <c r="CP50" s="137"/>
      <c r="CQ50" s="137"/>
      <c r="CR50" s="137"/>
      <c r="CS50" s="137"/>
      <c r="CT50" s="76">
        <f t="shared" si="87"/>
        <v>0</v>
      </c>
      <c r="CU50" s="137"/>
      <c r="CV50" s="51" t="s">
        <v>791</v>
      </c>
      <c r="CW50" s="570"/>
      <c r="CX50" s="15"/>
      <c r="CY50" s="91">
        <v>0</v>
      </c>
      <c r="CZ50" s="93">
        <f t="shared" si="88"/>
        <v>0</v>
      </c>
      <c r="DA50" s="137"/>
      <c r="DB50" s="137"/>
      <c r="DC50" s="137"/>
      <c r="DD50" s="137"/>
      <c r="DE50" s="76">
        <f t="shared" si="89"/>
        <v>0</v>
      </c>
      <c r="DF50" s="137"/>
      <c r="DG50" s="51" t="s">
        <v>791</v>
      </c>
      <c r="DH50" s="570"/>
      <c r="DI50" s="15"/>
      <c r="DJ50" s="32"/>
      <c r="DK50" s="32"/>
      <c r="DL50" s="32"/>
      <c r="DM50" s="32"/>
      <c r="DN50" s="32"/>
      <c r="DO50" s="32"/>
      <c r="DP50" s="32"/>
      <c r="DQ50" s="32"/>
      <c r="DR50" s="32"/>
      <c r="DS50" s="32">
        <f t="shared" si="13"/>
        <v>0</v>
      </c>
      <c r="DT50" s="32"/>
    </row>
    <row r="51" spans="1:139" ht="225" customHeight="1" thickBot="1" x14ac:dyDescent="0.3">
      <c r="A51" s="619" t="s">
        <v>784</v>
      </c>
      <c r="B51" s="615" t="s">
        <v>75</v>
      </c>
      <c r="C51" s="620">
        <f t="shared" si="68"/>
        <v>10000</v>
      </c>
      <c r="D51" s="621">
        <f t="shared" si="69"/>
        <v>0</v>
      </c>
      <c r="E51" s="622">
        <f t="shared" si="90"/>
        <v>0</v>
      </c>
      <c r="F51" s="622">
        <f t="shared" si="91"/>
        <v>0</v>
      </c>
      <c r="G51" s="622">
        <f t="shared" si="92"/>
        <v>0</v>
      </c>
      <c r="H51" s="622">
        <f t="shared" si="93"/>
        <v>0</v>
      </c>
      <c r="I51" s="622">
        <f t="shared" si="70"/>
        <v>0</v>
      </c>
      <c r="J51" s="622">
        <f t="shared" si="94"/>
        <v>0</v>
      </c>
      <c r="K51" s="613" t="s">
        <v>866</v>
      </c>
      <c r="L51" s="623">
        <v>1</v>
      </c>
      <c r="M51" s="58">
        <f t="shared" si="71"/>
        <v>0</v>
      </c>
      <c r="N51" s="15"/>
      <c r="O51" s="691">
        <v>3000</v>
      </c>
      <c r="P51" s="643">
        <f t="shared" si="72"/>
        <v>0</v>
      </c>
      <c r="Q51" s="675"/>
      <c r="R51" s="675"/>
      <c r="S51" s="675"/>
      <c r="T51" s="675"/>
      <c r="U51" s="683">
        <f t="shared" si="73"/>
        <v>0</v>
      </c>
      <c r="V51" s="675"/>
      <c r="W51" s="525" t="s">
        <v>866</v>
      </c>
      <c r="X51" s="672"/>
      <c r="Y51" s="15"/>
      <c r="Z51" s="97">
        <v>3500</v>
      </c>
      <c r="AA51" s="93">
        <f t="shared" si="74"/>
        <v>0</v>
      </c>
      <c r="AB51" s="137"/>
      <c r="AC51" s="137"/>
      <c r="AD51" s="137"/>
      <c r="AE51" s="137"/>
      <c r="AF51" s="76">
        <f t="shared" si="75"/>
        <v>0</v>
      </c>
      <c r="AG51" s="137"/>
      <c r="AH51" s="51" t="s">
        <v>866</v>
      </c>
      <c r="AI51" s="190"/>
      <c r="AJ51" s="15"/>
      <c r="AK51" s="97">
        <v>3500</v>
      </c>
      <c r="AL51" s="93">
        <f t="shared" si="76"/>
        <v>0</v>
      </c>
      <c r="AM51" s="137"/>
      <c r="AN51" s="137"/>
      <c r="AO51" s="137"/>
      <c r="AP51" s="137"/>
      <c r="AQ51" s="76">
        <f t="shared" si="77"/>
        <v>0</v>
      </c>
      <c r="AR51" s="137"/>
      <c r="AS51" s="51" t="s">
        <v>866</v>
      </c>
      <c r="AT51" s="190"/>
      <c r="AU51" s="15"/>
      <c r="AV51" s="97">
        <v>0</v>
      </c>
      <c r="AW51" s="93">
        <f t="shared" si="78"/>
        <v>0</v>
      </c>
      <c r="AX51" s="137"/>
      <c r="AY51" s="137"/>
      <c r="AZ51" s="137"/>
      <c r="BA51" s="137"/>
      <c r="BB51" s="76">
        <f t="shared" si="79"/>
        <v>0</v>
      </c>
      <c r="BC51" s="137"/>
      <c r="BD51" s="51" t="s">
        <v>866</v>
      </c>
      <c r="BE51" s="190"/>
      <c r="BF51" s="15"/>
      <c r="BG51" s="97">
        <v>0</v>
      </c>
      <c r="BH51" s="93">
        <f t="shared" si="80"/>
        <v>0</v>
      </c>
      <c r="BI51" s="137"/>
      <c r="BJ51" s="137"/>
      <c r="BK51" s="137"/>
      <c r="BL51" s="137"/>
      <c r="BM51" s="76">
        <f t="shared" si="81"/>
        <v>0</v>
      </c>
      <c r="BN51" s="137"/>
      <c r="BO51" s="51" t="s">
        <v>866</v>
      </c>
      <c r="BP51" s="570"/>
      <c r="BQ51" s="15"/>
      <c r="BR51" s="91">
        <v>0</v>
      </c>
      <c r="BS51" s="93">
        <f t="shared" si="82"/>
        <v>0</v>
      </c>
      <c r="BT51" s="137"/>
      <c r="BU51" s="137"/>
      <c r="BV51" s="137"/>
      <c r="BW51" s="137"/>
      <c r="BX51" s="76">
        <f t="shared" si="83"/>
        <v>0</v>
      </c>
      <c r="BY51" s="137"/>
      <c r="BZ51" s="51" t="s">
        <v>866</v>
      </c>
      <c r="CA51" s="570"/>
      <c r="CB51" s="15"/>
      <c r="CC51" s="91">
        <v>0</v>
      </c>
      <c r="CD51" s="93">
        <f t="shared" si="84"/>
        <v>0</v>
      </c>
      <c r="CE51" s="137"/>
      <c r="CF51" s="137"/>
      <c r="CG51" s="137"/>
      <c r="CH51" s="137"/>
      <c r="CI51" s="76">
        <f t="shared" si="85"/>
        <v>0</v>
      </c>
      <c r="CJ51" s="137"/>
      <c r="CK51" s="51" t="s">
        <v>866</v>
      </c>
      <c r="CL51" s="570"/>
      <c r="CM51" s="15"/>
      <c r="CN51" s="91">
        <v>0</v>
      </c>
      <c r="CO51" s="93">
        <f t="shared" si="86"/>
        <v>0</v>
      </c>
      <c r="CP51" s="137"/>
      <c r="CQ51" s="137"/>
      <c r="CR51" s="137"/>
      <c r="CS51" s="137"/>
      <c r="CT51" s="76">
        <f t="shared" si="87"/>
        <v>0</v>
      </c>
      <c r="CU51" s="137"/>
      <c r="CV51" s="51" t="s">
        <v>866</v>
      </c>
      <c r="CW51" s="570"/>
      <c r="CX51" s="15"/>
      <c r="CY51" s="91">
        <v>0</v>
      </c>
      <c r="CZ51" s="93">
        <f t="shared" si="88"/>
        <v>0</v>
      </c>
      <c r="DA51" s="137"/>
      <c r="DB51" s="137"/>
      <c r="DC51" s="137"/>
      <c r="DD51" s="137"/>
      <c r="DE51" s="76">
        <f t="shared" si="89"/>
        <v>0</v>
      </c>
      <c r="DF51" s="137"/>
      <c r="DG51" s="51" t="s">
        <v>866</v>
      </c>
      <c r="DH51" s="570"/>
      <c r="DI51" s="15"/>
      <c r="DJ51" s="32"/>
      <c r="DK51" s="32"/>
      <c r="DL51" s="32">
        <v>80000</v>
      </c>
      <c r="DM51" s="32"/>
      <c r="DN51" s="32"/>
      <c r="DO51" s="32"/>
      <c r="DP51" s="32"/>
      <c r="DQ51" s="32"/>
      <c r="DR51" s="32"/>
      <c r="DS51" s="32">
        <f t="shared" si="13"/>
        <v>80000</v>
      </c>
      <c r="DT51" s="32"/>
      <c r="DU51" s="35">
        <f>DV51+DW51+DX51+DY51+EA51</f>
        <v>80000</v>
      </c>
      <c r="DV51" s="35">
        <v>0</v>
      </c>
      <c r="DW51" s="35">
        <v>0</v>
      </c>
      <c r="DX51" s="35">
        <v>0</v>
      </c>
      <c r="DY51" s="35">
        <f>DS51</f>
        <v>80000</v>
      </c>
      <c r="DZ51" s="35">
        <f>SUM(DV51:DY51)</f>
        <v>80000</v>
      </c>
      <c r="EA51" s="35"/>
    </row>
    <row r="52" spans="1:139" ht="303.75" customHeight="1" thickBot="1" x14ac:dyDescent="0.3">
      <c r="A52" s="619" t="s">
        <v>785</v>
      </c>
      <c r="B52" s="615" t="s">
        <v>76</v>
      </c>
      <c r="C52" s="620">
        <f t="shared" si="68"/>
        <v>15000</v>
      </c>
      <c r="D52" s="621">
        <f t="shared" si="69"/>
        <v>0</v>
      </c>
      <c r="E52" s="622">
        <f t="shared" si="90"/>
        <v>0</v>
      </c>
      <c r="F52" s="622">
        <f t="shared" si="91"/>
        <v>0</v>
      </c>
      <c r="G52" s="622">
        <f t="shared" si="92"/>
        <v>0</v>
      </c>
      <c r="H52" s="622">
        <f t="shared" si="93"/>
        <v>0</v>
      </c>
      <c r="I52" s="622">
        <f t="shared" si="70"/>
        <v>0</v>
      </c>
      <c r="J52" s="622">
        <f t="shared" si="94"/>
        <v>0</v>
      </c>
      <c r="K52" s="613" t="s">
        <v>16</v>
      </c>
      <c r="L52" s="623" t="s">
        <v>652</v>
      </c>
      <c r="M52" s="58">
        <f t="shared" si="71"/>
        <v>0</v>
      </c>
      <c r="N52" s="15"/>
      <c r="O52" s="691">
        <v>0</v>
      </c>
      <c r="P52" s="643">
        <f t="shared" si="72"/>
        <v>0</v>
      </c>
      <c r="Q52" s="675"/>
      <c r="R52" s="675"/>
      <c r="S52" s="675"/>
      <c r="T52" s="675"/>
      <c r="U52" s="683">
        <f t="shared" si="73"/>
        <v>0</v>
      </c>
      <c r="V52" s="675"/>
      <c r="W52" s="525" t="s">
        <v>16</v>
      </c>
      <c r="X52" s="672"/>
      <c r="Y52" s="15"/>
      <c r="Z52" s="97">
        <v>7000</v>
      </c>
      <c r="AA52" s="93">
        <f t="shared" si="74"/>
        <v>0</v>
      </c>
      <c r="AB52" s="137"/>
      <c r="AC52" s="137"/>
      <c r="AD52" s="137"/>
      <c r="AE52" s="137"/>
      <c r="AF52" s="76">
        <f t="shared" si="75"/>
        <v>0</v>
      </c>
      <c r="AG52" s="137"/>
      <c r="AH52" s="51" t="s">
        <v>16</v>
      </c>
      <c r="AI52" s="190"/>
      <c r="AJ52" s="15"/>
      <c r="AK52" s="97">
        <v>8000</v>
      </c>
      <c r="AL52" s="93">
        <f t="shared" si="76"/>
        <v>0</v>
      </c>
      <c r="AM52" s="137"/>
      <c r="AN52" s="137"/>
      <c r="AO52" s="137"/>
      <c r="AP52" s="137"/>
      <c r="AQ52" s="76">
        <f t="shared" si="77"/>
        <v>0</v>
      </c>
      <c r="AR52" s="137"/>
      <c r="AS52" s="51" t="s">
        <v>16</v>
      </c>
      <c r="AT52" s="190"/>
      <c r="AU52" s="15"/>
      <c r="AV52" s="97">
        <v>0</v>
      </c>
      <c r="AW52" s="93">
        <f t="shared" si="78"/>
        <v>0</v>
      </c>
      <c r="AX52" s="137"/>
      <c r="AY52" s="137"/>
      <c r="AZ52" s="137"/>
      <c r="BA52" s="137"/>
      <c r="BB52" s="76">
        <f t="shared" si="79"/>
        <v>0</v>
      </c>
      <c r="BC52" s="137"/>
      <c r="BD52" s="51" t="s">
        <v>16</v>
      </c>
      <c r="BE52" s="190"/>
      <c r="BF52" s="15"/>
      <c r="BG52" s="97">
        <v>0</v>
      </c>
      <c r="BH52" s="93">
        <f t="shared" si="80"/>
        <v>0</v>
      </c>
      <c r="BI52" s="137"/>
      <c r="BJ52" s="137"/>
      <c r="BK52" s="137"/>
      <c r="BL52" s="137"/>
      <c r="BM52" s="76">
        <f t="shared" si="81"/>
        <v>0</v>
      </c>
      <c r="BN52" s="137"/>
      <c r="BO52" s="51" t="s">
        <v>16</v>
      </c>
      <c r="BP52" s="570"/>
      <c r="BQ52" s="15"/>
      <c r="BR52" s="91">
        <v>0</v>
      </c>
      <c r="BS52" s="93">
        <f t="shared" si="82"/>
        <v>0</v>
      </c>
      <c r="BT52" s="137"/>
      <c r="BU52" s="137"/>
      <c r="BV52" s="137"/>
      <c r="BW52" s="137"/>
      <c r="BX52" s="76">
        <f t="shared" si="83"/>
        <v>0</v>
      </c>
      <c r="BY52" s="137"/>
      <c r="BZ52" s="51" t="s">
        <v>16</v>
      </c>
      <c r="CA52" s="570"/>
      <c r="CB52" s="15"/>
      <c r="CC52" s="91">
        <v>0</v>
      </c>
      <c r="CD52" s="93">
        <f t="shared" si="84"/>
        <v>0</v>
      </c>
      <c r="CE52" s="137"/>
      <c r="CF52" s="137"/>
      <c r="CG52" s="137"/>
      <c r="CH52" s="137"/>
      <c r="CI52" s="76">
        <f t="shared" si="85"/>
        <v>0</v>
      </c>
      <c r="CJ52" s="137"/>
      <c r="CK52" s="51" t="s">
        <v>16</v>
      </c>
      <c r="CL52" s="570"/>
      <c r="CM52" s="15"/>
      <c r="CN52" s="91">
        <v>0</v>
      </c>
      <c r="CO52" s="93">
        <f t="shared" si="86"/>
        <v>0</v>
      </c>
      <c r="CP52" s="137"/>
      <c r="CQ52" s="137"/>
      <c r="CR52" s="137"/>
      <c r="CS52" s="137"/>
      <c r="CT52" s="76">
        <f t="shared" si="87"/>
        <v>0</v>
      </c>
      <c r="CU52" s="137"/>
      <c r="CV52" s="51" t="s">
        <v>16</v>
      </c>
      <c r="CW52" s="570"/>
      <c r="CX52" s="15"/>
      <c r="CY52" s="91">
        <v>0</v>
      </c>
      <c r="CZ52" s="93">
        <f t="shared" si="88"/>
        <v>0</v>
      </c>
      <c r="DA52" s="137"/>
      <c r="DB52" s="137"/>
      <c r="DC52" s="137"/>
      <c r="DD52" s="137"/>
      <c r="DE52" s="76">
        <f t="shared" si="89"/>
        <v>0</v>
      </c>
      <c r="DF52" s="137"/>
      <c r="DG52" s="51" t="s">
        <v>16</v>
      </c>
      <c r="DH52" s="570"/>
      <c r="DI52" s="15"/>
      <c r="DJ52" s="32"/>
      <c r="DK52" s="32"/>
      <c r="DL52" s="32">
        <v>0</v>
      </c>
      <c r="DM52" s="32"/>
      <c r="DN52" s="32"/>
      <c r="DO52" s="32"/>
      <c r="DP52" s="32"/>
      <c r="DQ52" s="32"/>
      <c r="DR52" s="32"/>
      <c r="DS52" s="32">
        <f t="shared" si="13"/>
        <v>0</v>
      </c>
      <c r="DT52" s="32"/>
      <c r="DU52" s="35">
        <f>DV52+DW52+DX52+DY52+EA52</f>
        <v>0</v>
      </c>
      <c r="DV52" s="35">
        <v>0</v>
      </c>
      <c r="DW52" s="35">
        <v>0</v>
      </c>
      <c r="DX52" s="35">
        <v>0</v>
      </c>
      <c r="DY52" s="35">
        <f>DS52</f>
        <v>0</v>
      </c>
      <c r="DZ52" s="35">
        <f>SUM(DV52:DY52)</f>
        <v>0</v>
      </c>
      <c r="EA52" s="35"/>
      <c r="EB52" s="1311"/>
      <c r="EC52" s="1311" t="s">
        <v>190</v>
      </c>
      <c r="ED52" s="1313" t="s">
        <v>191</v>
      </c>
      <c r="EE52" s="1314"/>
      <c r="EF52" s="1314"/>
      <c r="EG52" s="1314"/>
      <c r="EH52" s="1315"/>
      <c r="EI52" s="1311" t="s">
        <v>192</v>
      </c>
    </row>
    <row r="53" spans="1:139" ht="276.75" customHeight="1" x14ac:dyDescent="0.25">
      <c r="A53" s="619" t="s">
        <v>550</v>
      </c>
      <c r="B53" s="615" t="s">
        <v>76</v>
      </c>
      <c r="C53" s="620">
        <f t="shared" si="68"/>
        <v>7200</v>
      </c>
      <c r="D53" s="621">
        <f t="shared" si="69"/>
        <v>0</v>
      </c>
      <c r="E53" s="622">
        <f t="shared" si="90"/>
        <v>0</v>
      </c>
      <c r="F53" s="622">
        <f t="shared" si="91"/>
        <v>0</v>
      </c>
      <c r="G53" s="622">
        <f t="shared" si="92"/>
        <v>0</v>
      </c>
      <c r="H53" s="622">
        <f t="shared" si="93"/>
        <v>0</v>
      </c>
      <c r="I53" s="622">
        <f t="shared" si="70"/>
        <v>0</v>
      </c>
      <c r="J53" s="622">
        <f t="shared" si="94"/>
        <v>0</v>
      </c>
      <c r="K53" s="613" t="s">
        <v>581</v>
      </c>
      <c r="L53" s="623">
        <v>1</v>
      </c>
      <c r="M53" s="58">
        <f t="shared" si="71"/>
        <v>0</v>
      </c>
      <c r="N53" s="15"/>
      <c r="O53" s="691">
        <v>0</v>
      </c>
      <c r="P53" s="643">
        <f t="shared" si="72"/>
        <v>0</v>
      </c>
      <c r="Q53" s="675"/>
      <c r="R53" s="675"/>
      <c r="S53" s="675"/>
      <c r="T53" s="675"/>
      <c r="U53" s="683">
        <f t="shared" si="73"/>
        <v>0</v>
      </c>
      <c r="V53" s="675"/>
      <c r="W53" s="525" t="s">
        <v>581</v>
      </c>
      <c r="X53" s="672"/>
      <c r="Y53" s="15"/>
      <c r="Z53" s="97">
        <v>7200</v>
      </c>
      <c r="AA53" s="93">
        <f t="shared" si="74"/>
        <v>0</v>
      </c>
      <c r="AB53" s="137"/>
      <c r="AC53" s="137"/>
      <c r="AD53" s="137"/>
      <c r="AE53" s="137"/>
      <c r="AF53" s="76">
        <f t="shared" si="75"/>
        <v>0</v>
      </c>
      <c r="AG53" s="137"/>
      <c r="AH53" s="51" t="s">
        <v>581</v>
      </c>
      <c r="AI53" s="190"/>
      <c r="AJ53" s="15"/>
      <c r="AK53" s="97">
        <v>0</v>
      </c>
      <c r="AL53" s="93">
        <f t="shared" si="76"/>
        <v>0</v>
      </c>
      <c r="AM53" s="137"/>
      <c r="AN53" s="137"/>
      <c r="AO53" s="137"/>
      <c r="AP53" s="137"/>
      <c r="AQ53" s="76">
        <f t="shared" si="77"/>
        <v>0</v>
      </c>
      <c r="AR53" s="137"/>
      <c r="AS53" s="51" t="s">
        <v>581</v>
      </c>
      <c r="AT53" s="190"/>
      <c r="AU53" s="15"/>
      <c r="AV53" s="97">
        <v>0</v>
      </c>
      <c r="AW53" s="93">
        <f t="shared" si="78"/>
        <v>0</v>
      </c>
      <c r="AX53" s="137"/>
      <c r="AY53" s="137"/>
      <c r="AZ53" s="137"/>
      <c r="BA53" s="137"/>
      <c r="BB53" s="76">
        <f t="shared" si="79"/>
        <v>0</v>
      </c>
      <c r="BC53" s="137"/>
      <c r="BD53" s="51" t="s">
        <v>581</v>
      </c>
      <c r="BE53" s="190"/>
      <c r="BF53" s="15"/>
      <c r="BG53" s="97">
        <v>0</v>
      </c>
      <c r="BH53" s="93">
        <f t="shared" si="80"/>
        <v>0</v>
      </c>
      <c r="BI53" s="137"/>
      <c r="BJ53" s="137"/>
      <c r="BK53" s="137"/>
      <c r="BL53" s="137"/>
      <c r="BM53" s="76">
        <f t="shared" si="81"/>
        <v>0</v>
      </c>
      <c r="BN53" s="137"/>
      <c r="BO53" s="51" t="s">
        <v>581</v>
      </c>
      <c r="BP53" s="570"/>
      <c r="BQ53" s="15"/>
      <c r="BR53" s="91">
        <v>0</v>
      </c>
      <c r="BS53" s="93">
        <f t="shared" si="82"/>
        <v>0</v>
      </c>
      <c r="BT53" s="137"/>
      <c r="BU53" s="137"/>
      <c r="BV53" s="137"/>
      <c r="BW53" s="137"/>
      <c r="BX53" s="76">
        <f t="shared" si="83"/>
        <v>0</v>
      </c>
      <c r="BY53" s="137"/>
      <c r="BZ53" s="51" t="s">
        <v>581</v>
      </c>
      <c r="CA53" s="570"/>
      <c r="CB53" s="15"/>
      <c r="CC53" s="91">
        <v>0</v>
      </c>
      <c r="CD53" s="93">
        <f t="shared" si="84"/>
        <v>0</v>
      </c>
      <c r="CE53" s="137"/>
      <c r="CF53" s="137"/>
      <c r="CG53" s="137"/>
      <c r="CH53" s="137"/>
      <c r="CI53" s="76">
        <f t="shared" si="85"/>
        <v>0</v>
      </c>
      <c r="CJ53" s="137"/>
      <c r="CK53" s="51" t="s">
        <v>581</v>
      </c>
      <c r="CL53" s="570"/>
      <c r="CM53" s="15"/>
      <c r="CN53" s="91">
        <v>0</v>
      </c>
      <c r="CO53" s="93">
        <f t="shared" si="86"/>
        <v>0</v>
      </c>
      <c r="CP53" s="137"/>
      <c r="CQ53" s="137"/>
      <c r="CR53" s="137"/>
      <c r="CS53" s="137"/>
      <c r="CT53" s="76">
        <f t="shared" si="87"/>
        <v>0</v>
      </c>
      <c r="CU53" s="137"/>
      <c r="CV53" s="51" t="s">
        <v>581</v>
      </c>
      <c r="CW53" s="570"/>
      <c r="CX53" s="15"/>
      <c r="CY53" s="91">
        <v>0</v>
      </c>
      <c r="CZ53" s="93">
        <f t="shared" si="88"/>
        <v>0</v>
      </c>
      <c r="DA53" s="137"/>
      <c r="DB53" s="137"/>
      <c r="DC53" s="137"/>
      <c r="DD53" s="137"/>
      <c r="DE53" s="76">
        <f t="shared" si="89"/>
        <v>0</v>
      </c>
      <c r="DF53" s="137"/>
      <c r="DG53" s="51" t="s">
        <v>581</v>
      </c>
      <c r="DH53" s="570"/>
      <c r="DI53" s="15"/>
      <c r="DJ53" s="32"/>
      <c r="DK53" s="32"/>
      <c r="DL53" s="32">
        <v>50000</v>
      </c>
      <c r="DM53" s="32"/>
      <c r="DN53" s="32"/>
      <c r="DO53" s="32"/>
      <c r="DP53" s="32"/>
      <c r="DQ53" s="32"/>
      <c r="DR53" s="32"/>
      <c r="DS53" s="32">
        <f t="shared" si="13"/>
        <v>50000</v>
      </c>
      <c r="DT53" s="32"/>
      <c r="DU53" s="35">
        <f>DV53+DW53+DX53+DY53+EA53</f>
        <v>50000</v>
      </c>
      <c r="DV53" s="35">
        <v>0</v>
      </c>
      <c r="DW53" s="35">
        <v>0</v>
      </c>
      <c r="DX53" s="35">
        <v>0</v>
      </c>
      <c r="DY53" s="35">
        <f>DS53</f>
        <v>50000</v>
      </c>
      <c r="DZ53" s="35">
        <f>SUM(DV53:DY53)</f>
        <v>50000</v>
      </c>
      <c r="EA53" s="35"/>
      <c r="EB53" s="1312"/>
      <c r="EC53" s="1312"/>
      <c r="ED53" s="37" t="s">
        <v>193</v>
      </c>
      <c r="EE53" s="37" t="s">
        <v>194</v>
      </c>
      <c r="EF53" s="37" t="s">
        <v>195</v>
      </c>
      <c r="EG53" s="37" t="s">
        <v>196</v>
      </c>
      <c r="EH53" s="37" t="s">
        <v>82</v>
      </c>
      <c r="EI53" s="1312"/>
    </row>
    <row r="54" spans="1:139" ht="132.75" customHeight="1" x14ac:dyDescent="0.25">
      <c r="A54" s="619" t="s">
        <v>582</v>
      </c>
      <c r="B54" s="615" t="s">
        <v>583</v>
      </c>
      <c r="C54" s="620">
        <f t="shared" si="68"/>
        <v>125000</v>
      </c>
      <c r="D54" s="621">
        <f t="shared" si="69"/>
        <v>0</v>
      </c>
      <c r="E54" s="622">
        <f t="shared" si="90"/>
        <v>0</v>
      </c>
      <c r="F54" s="622">
        <f t="shared" si="91"/>
        <v>0</v>
      </c>
      <c r="G54" s="622">
        <f t="shared" si="92"/>
        <v>0</v>
      </c>
      <c r="H54" s="622">
        <f t="shared" si="93"/>
        <v>0</v>
      </c>
      <c r="I54" s="622">
        <f t="shared" si="70"/>
        <v>0</v>
      </c>
      <c r="J54" s="622">
        <f t="shared" si="94"/>
        <v>0</v>
      </c>
      <c r="K54" s="613" t="s">
        <v>18</v>
      </c>
      <c r="L54" s="623">
        <v>2</v>
      </c>
      <c r="M54" s="58">
        <f t="shared" si="71"/>
        <v>0</v>
      </c>
      <c r="N54" s="15"/>
      <c r="O54" s="691">
        <v>0</v>
      </c>
      <c r="P54" s="643">
        <f t="shared" si="72"/>
        <v>0</v>
      </c>
      <c r="Q54" s="675"/>
      <c r="R54" s="675"/>
      <c r="S54" s="675"/>
      <c r="T54" s="675"/>
      <c r="U54" s="683">
        <f t="shared" si="73"/>
        <v>0</v>
      </c>
      <c r="V54" s="675"/>
      <c r="W54" s="525" t="s">
        <v>18</v>
      </c>
      <c r="X54" s="672"/>
      <c r="Y54" s="15"/>
      <c r="Z54" s="97">
        <v>60000</v>
      </c>
      <c r="AA54" s="93">
        <f t="shared" si="74"/>
        <v>0</v>
      </c>
      <c r="AB54" s="137"/>
      <c r="AC54" s="137"/>
      <c r="AD54" s="137"/>
      <c r="AE54" s="137"/>
      <c r="AF54" s="76">
        <f t="shared" si="75"/>
        <v>0</v>
      </c>
      <c r="AG54" s="137"/>
      <c r="AH54" s="51" t="s">
        <v>18</v>
      </c>
      <c r="AI54" s="190"/>
      <c r="AJ54" s="15"/>
      <c r="AK54" s="97">
        <v>65000</v>
      </c>
      <c r="AL54" s="93">
        <f t="shared" si="76"/>
        <v>0</v>
      </c>
      <c r="AM54" s="137"/>
      <c r="AN54" s="137"/>
      <c r="AO54" s="137"/>
      <c r="AP54" s="137"/>
      <c r="AQ54" s="76">
        <f t="shared" si="77"/>
        <v>0</v>
      </c>
      <c r="AR54" s="137"/>
      <c r="AS54" s="51" t="s">
        <v>18</v>
      </c>
      <c r="AT54" s="190"/>
      <c r="AU54" s="15"/>
      <c r="AV54" s="97">
        <v>0</v>
      </c>
      <c r="AW54" s="93">
        <f t="shared" si="78"/>
        <v>0</v>
      </c>
      <c r="AX54" s="137"/>
      <c r="AY54" s="137"/>
      <c r="AZ54" s="137"/>
      <c r="BA54" s="137"/>
      <c r="BB54" s="76">
        <f t="shared" si="79"/>
        <v>0</v>
      </c>
      <c r="BC54" s="137"/>
      <c r="BD54" s="51" t="s">
        <v>18</v>
      </c>
      <c r="BE54" s="190"/>
      <c r="BF54" s="15"/>
      <c r="BG54" s="97">
        <v>0</v>
      </c>
      <c r="BH54" s="93">
        <f t="shared" si="80"/>
        <v>0</v>
      </c>
      <c r="BI54" s="137"/>
      <c r="BJ54" s="137"/>
      <c r="BK54" s="137"/>
      <c r="BL54" s="137"/>
      <c r="BM54" s="76">
        <f t="shared" si="81"/>
        <v>0</v>
      </c>
      <c r="BN54" s="137"/>
      <c r="BO54" s="51" t="s">
        <v>18</v>
      </c>
      <c r="BP54" s="570"/>
      <c r="BQ54" s="15"/>
      <c r="BR54" s="91">
        <v>0</v>
      </c>
      <c r="BS54" s="93">
        <f t="shared" si="82"/>
        <v>0</v>
      </c>
      <c r="BT54" s="137"/>
      <c r="BU54" s="137"/>
      <c r="BV54" s="137"/>
      <c r="BW54" s="137"/>
      <c r="BX54" s="76">
        <f t="shared" si="83"/>
        <v>0</v>
      </c>
      <c r="BY54" s="137"/>
      <c r="BZ54" s="51" t="s">
        <v>18</v>
      </c>
      <c r="CA54" s="570"/>
      <c r="CB54" s="15"/>
      <c r="CC54" s="91">
        <v>0</v>
      </c>
      <c r="CD54" s="93">
        <f t="shared" si="84"/>
        <v>0</v>
      </c>
      <c r="CE54" s="137"/>
      <c r="CF54" s="137"/>
      <c r="CG54" s="137"/>
      <c r="CH54" s="137"/>
      <c r="CI54" s="76">
        <f t="shared" si="85"/>
        <v>0</v>
      </c>
      <c r="CJ54" s="137"/>
      <c r="CK54" s="51" t="s">
        <v>18</v>
      </c>
      <c r="CL54" s="570"/>
      <c r="CM54" s="15"/>
      <c r="CN54" s="91">
        <v>0</v>
      </c>
      <c r="CO54" s="93">
        <f t="shared" si="86"/>
        <v>0</v>
      </c>
      <c r="CP54" s="137"/>
      <c r="CQ54" s="137"/>
      <c r="CR54" s="137"/>
      <c r="CS54" s="137"/>
      <c r="CT54" s="76">
        <f t="shared" si="87"/>
        <v>0</v>
      </c>
      <c r="CU54" s="137"/>
      <c r="CV54" s="51" t="s">
        <v>18</v>
      </c>
      <c r="CW54" s="570"/>
      <c r="CX54" s="15"/>
      <c r="CY54" s="91">
        <v>0</v>
      </c>
      <c r="CZ54" s="93">
        <f t="shared" si="88"/>
        <v>0</v>
      </c>
      <c r="DA54" s="137"/>
      <c r="DB54" s="137"/>
      <c r="DC54" s="137"/>
      <c r="DD54" s="137"/>
      <c r="DE54" s="76">
        <f t="shared" si="89"/>
        <v>0</v>
      </c>
      <c r="DF54" s="137"/>
      <c r="DG54" s="51" t="s">
        <v>18</v>
      </c>
      <c r="DH54" s="570"/>
      <c r="DI54" s="15"/>
      <c r="DJ54" s="32"/>
      <c r="DK54" s="32"/>
      <c r="DL54" s="32"/>
      <c r="DM54" s="32"/>
      <c r="DN54" s="32"/>
      <c r="DO54" s="32"/>
      <c r="DP54" s="32"/>
      <c r="DQ54" s="32"/>
      <c r="DR54" s="32"/>
      <c r="DS54" s="32">
        <f t="shared" si="13"/>
        <v>0</v>
      </c>
      <c r="DT54" s="32"/>
      <c r="EB54" s="38" t="s">
        <v>247</v>
      </c>
      <c r="EC54" s="39">
        <f>SUM(DU56:DU72)</f>
        <v>328000</v>
      </c>
      <c r="ED54" s="39">
        <f t="shared" ref="ED54:EI54" si="95">SUM(DV56:DV72)</f>
        <v>255000</v>
      </c>
      <c r="EE54" s="39">
        <f t="shared" si="95"/>
        <v>51950</v>
      </c>
      <c r="EF54" s="39">
        <f t="shared" si="95"/>
        <v>0</v>
      </c>
      <c r="EG54" s="39">
        <f t="shared" si="95"/>
        <v>17750</v>
      </c>
      <c r="EH54" s="39">
        <f t="shared" si="95"/>
        <v>324700</v>
      </c>
      <c r="EI54" s="39">
        <f t="shared" si="95"/>
        <v>3300</v>
      </c>
    </row>
    <row r="55" spans="1:139" ht="15" customHeight="1" x14ac:dyDescent="0.25">
      <c r="A55" s="1450" t="s">
        <v>19</v>
      </c>
      <c r="B55" s="1451"/>
      <c r="C55" s="1451"/>
      <c r="D55" s="1451"/>
      <c r="E55" s="1451"/>
      <c r="F55" s="1451"/>
      <c r="G55" s="1451"/>
      <c r="H55" s="1451"/>
      <c r="I55" s="1451"/>
      <c r="J55" s="1451"/>
      <c r="K55" s="1451"/>
      <c r="L55" s="1451"/>
      <c r="M55" s="1452"/>
      <c r="N55" s="80"/>
      <c r="O55" s="1430" t="s">
        <v>19</v>
      </c>
      <c r="P55" s="1431"/>
      <c r="Q55" s="1431"/>
      <c r="R55" s="1431"/>
      <c r="S55" s="1431"/>
      <c r="T55" s="1431"/>
      <c r="U55" s="1431"/>
      <c r="V55" s="1431"/>
      <c r="W55" s="1432"/>
      <c r="X55" s="1433"/>
      <c r="Y55" s="80"/>
      <c r="Z55" s="1412" t="s">
        <v>19</v>
      </c>
      <c r="AA55" s="1399"/>
      <c r="AB55" s="1399"/>
      <c r="AC55" s="1399"/>
      <c r="AD55" s="1399"/>
      <c r="AE55" s="1399"/>
      <c r="AF55" s="1399"/>
      <c r="AG55" s="1399"/>
      <c r="AH55" s="1400"/>
      <c r="AI55" s="1413"/>
      <c r="AJ55" s="80"/>
      <c r="AK55" s="1412" t="s">
        <v>19</v>
      </c>
      <c r="AL55" s="1399"/>
      <c r="AM55" s="1399"/>
      <c r="AN55" s="1399"/>
      <c r="AO55" s="1399"/>
      <c r="AP55" s="1399"/>
      <c r="AQ55" s="1399"/>
      <c r="AR55" s="1399"/>
      <c r="AS55" s="1400"/>
      <c r="AT55" s="1413"/>
      <c r="AU55" s="80"/>
      <c r="AV55" s="1412" t="s">
        <v>19</v>
      </c>
      <c r="AW55" s="1399"/>
      <c r="AX55" s="1399"/>
      <c r="AY55" s="1399"/>
      <c r="AZ55" s="1399"/>
      <c r="BA55" s="1399"/>
      <c r="BB55" s="1399"/>
      <c r="BC55" s="1399"/>
      <c r="BD55" s="1400"/>
      <c r="BE55" s="1413"/>
      <c r="BF55" s="80"/>
      <c r="BG55" s="1412" t="s">
        <v>19</v>
      </c>
      <c r="BH55" s="1399"/>
      <c r="BI55" s="1399"/>
      <c r="BJ55" s="1399"/>
      <c r="BK55" s="1399"/>
      <c r="BL55" s="1399"/>
      <c r="BM55" s="1399"/>
      <c r="BN55" s="1399"/>
      <c r="BO55" s="1400"/>
      <c r="BP55" s="1413"/>
      <c r="BQ55" s="80"/>
      <c r="BR55" s="1398" t="s">
        <v>19</v>
      </c>
      <c r="BS55" s="1399"/>
      <c r="BT55" s="1399"/>
      <c r="BU55" s="1399"/>
      <c r="BV55" s="1399"/>
      <c r="BW55" s="1399"/>
      <c r="BX55" s="1399"/>
      <c r="BY55" s="1399"/>
      <c r="BZ55" s="1400"/>
      <c r="CA55" s="1401"/>
      <c r="CB55" s="80"/>
      <c r="CC55" s="1398" t="s">
        <v>19</v>
      </c>
      <c r="CD55" s="1399"/>
      <c r="CE55" s="1399"/>
      <c r="CF55" s="1399"/>
      <c r="CG55" s="1399"/>
      <c r="CH55" s="1399"/>
      <c r="CI55" s="1399"/>
      <c r="CJ55" s="1399"/>
      <c r="CK55" s="1400"/>
      <c r="CL55" s="1401"/>
      <c r="CM55" s="80"/>
      <c r="CN55" s="1398" t="s">
        <v>19</v>
      </c>
      <c r="CO55" s="1399"/>
      <c r="CP55" s="1399"/>
      <c r="CQ55" s="1399"/>
      <c r="CR55" s="1399"/>
      <c r="CS55" s="1399"/>
      <c r="CT55" s="1399"/>
      <c r="CU55" s="1399"/>
      <c r="CV55" s="1400"/>
      <c r="CW55" s="1401"/>
      <c r="CX55" s="80"/>
      <c r="CY55" s="1398" t="s">
        <v>19</v>
      </c>
      <c r="CZ55" s="1399"/>
      <c r="DA55" s="1399"/>
      <c r="DB55" s="1399"/>
      <c r="DC55" s="1399"/>
      <c r="DD55" s="1399"/>
      <c r="DE55" s="1399"/>
      <c r="DF55" s="1399"/>
      <c r="DG55" s="1400"/>
      <c r="DH55" s="1401"/>
      <c r="DI55" s="80"/>
      <c r="DJ55" s="32"/>
      <c r="DK55" s="32"/>
      <c r="DL55" s="32"/>
      <c r="DM55" s="32"/>
      <c r="DN55" s="32"/>
      <c r="DO55" s="32"/>
      <c r="DP55" s="32"/>
      <c r="DQ55" s="32"/>
      <c r="DR55" s="32"/>
      <c r="DS55" s="32">
        <f t="shared" si="13"/>
        <v>0</v>
      </c>
      <c r="DT55" s="32"/>
    </row>
    <row r="56" spans="1:139" ht="135.75" customHeight="1" x14ac:dyDescent="0.25">
      <c r="A56" s="619" t="s">
        <v>20</v>
      </c>
      <c r="B56" s="615" t="s">
        <v>584</v>
      </c>
      <c r="C56" s="620">
        <f t="shared" ref="C56:J58" si="96">O56+Z56+AK56+AV56+BG56+BR56+CC56+CN56+CY56</f>
        <v>80000</v>
      </c>
      <c r="D56" s="621">
        <f t="shared" si="96"/>
        <v>0</v>
      </c>
      <c r="E56" s="622">
        <f t="shared" si="96"/>
        <v>0</v>
      </c>
      <c r="F56" s="622">
        <f t="shared" si="96"/>
        <v>0</v>
      </c>
      <c r="G56" s="622">
        <f t="shared" si="96"/>
        <v>0</v>
      </c>
      <c r="H56" s="622">
        <f t="shared" si="96"/>
        <v>0</v>
      </c>
      <c r="I56" s="622">
        <f t="shared" si="96"/>
        <v>0</v>
      </c>
      <c r="J56" s="622">
        <f t="shared" si="96"/>
        <v>0</v>
      </c>
      <c r="K56" s="613" t="s">
        <v>21</v>
      </c>
      <c r="L56" s="623">
        <v>1</v>
      </c>
      <c r="M56" s="58">
        <f>X56++AI56+AT56+BE56+BP56++CA56+CL56+CW56+DH56</f>
        <v>0</v>
      </c>
      <c r="N56" s="15"/>
      <c r="O56" s="691">
        <v>0</v>
      </c>
      <c r="P56" s="643">
        <f>U56+V56</f>
        <v>0</v>
      </c>
      <c r="Q56" s="675"/>
      <c r="R56" s="675"/>
      <c r="S56" s="675"/>
      <c r="T56" s="675"/>
      <c r="U56" s="683">
        <f>Q56+R56+S56+T56</f>
        <v>0</v>
      </c>
      <c r="V56" s="675"/>
      <c r="W56" s="525" t="s">
        <v>21</v>
      </c>
      <c r="X56" s="672"/>
      <c r="Y56" s="15"/>
      <c r="Z56" s="97">
        <v>0</v>
      </c>
      <c r="AA56" s="93">
        <f>AF56+AG56</f>
        <v>0</v>
      </c>
      <c r="AB56" s="137"/>
      <c r="AC56" s="137"/>
      <c r="AD56" s="137"/>
      <c r="AE56" s="137"/>
      <c r="AF56" s="76">
        <f>AB56+AC56+AD56+AE56</f>
        <v>0</v>
      </c>
      <c r="AG56" s="137"/>
      <c r="AH56" s="51" t="s">
        <v>21</v>
      </c>
      <c r="AI56" s="190"/>
      <c r="AJ56" s="15"/>
      <c r="AK56" s="97">
        <v>80000</v>
      </c>
      <c r="AL56" s="93">
        <f>AQ56+AR56</f>
        <v>0</v>
      </c>
      <c r="AM56" s="137"/>
      <c r="AN56" s="137"/>
      <c r="AO56" s="137"/>
      <c r="AP56" s="137"/>
      <c r="AQ56" s="76">
        <f>AM56+AN56+AO56+AP56</f>
        <v>0</v>
      </c>
      <c r="AR56" s="137"/>
      <c r="AS56" s="51" t="s">
        <v>21</v>
      </c>
      <c r="AT56" s="190"/>
      <c r="AU56" s="15"/>
      <c r="AV56" s="97">
        <v>0</v>
      </c>
      <c r="AW56" s="93">
        <f>BB56+BC56</f>
        <v>0</v>
      </c>
      <c r="AX56" s="137"/>
      <c r="AY56" s="137"/>
      <c r="AZ56" s="137"/>
      <c r="BA56" s="137"/>
      <c r="BB56" s="76">
        <f>AX56+AY56+AZ56+BA56</f>
        <v>0</v>
      </c>
      <c r="BC56" s="137"/>
      <c r="BD56" s="51" t="s">
        <v>21</v>
      </c>
      <c r="BE56" s="190"/>
      <c r="BF56" s="15"/>
      <c r="BG56" s="97">
        <v>0</v>
      </c>
      <c r="BH56" s="93">
        <f>BM56+BN56</f>
        <v>0</v>
      </c>
      <c r="BI56" s="137"/>
      <c r="BJ56" s="137"/>
      <c r="BK56" s="137"/>
      <c r="BL56" s="137"/>
      <c r="BM56" s="76">
        <f>BI56+BJ56+BK56+BL56</f>
        <v>0</v>
      </c>
      <c r="BN56" s="137"/>
      <c r="BO56" s="51" t="s">
        <v>21</v>
      </c>
      <c r="BP56" s="570"/>
      <c r="BQ56" s="15"/>
      <c r="BR56" s="91">
        <v>0</v>
      </c>
      <c r="BS56" s="93">
        <f>BX56+BY56</f>
        <v>0</v>
      </c>
      <c r="BT56" s="137"/>
      <c r="BU56" s="137"/>
      <c r="BV56" s="137"/>
      <c r="BW56" s="137"/>
      <c r="BX56" s="76">
        <f>BT56+BU56+BV56+BW56</f>
        <v>0</v>
      </c>
      <c r="BY56" s="137"/>
      <c r="BZ56" s="51" t="s">
        <v>21</v>
      </c>
      <c r="CA56" s="570"/>
      <c r="CB56" s="15"/>
      <c r="CC56" s="91">
        <v>0</v>
      </c>
      <c r="CD56" s="93">
        <f>CI56+CJ56</f>
        <v>0</v>
      </c>
      <c r="CE56" s="137"/>
      <c r="CF56" s="137"/>
      <c r="CG56" s="137"/>
      <c r="CH56" s="137"/>
      <c r="CI56" s="76">
        <f>CE56+CF56+CG56+CH56</f>
        <v>0</v>
      </c>
      <c r="CJ56" s="137"/>
      <c r="CK56" s="51" t="s">
        <v>21</v>
      </c>
      <c r="CL56" s="570"/>
      <c r="CM56" s="15"/>
      <c r="CN56" s="91">
        <v>0</v>
      </c>
      <c r="CO56" s="93">
        <f>CT56+CU56</f>
        <v>0</v>
      </c>
      <c r="CP56" s="137"/>
      <c r="CQ56" s="137"/>
      <c r="CR56" s="137"/>
      <c r="CS56" s="137"/>
      <c r="CT56" s="76">
        <f>CP56+CQ56+CR56+CS56</f>
        <v>0</v>
      </c>
      <c r="CU56" s="137"/>
      <c r="CV56" s="51" t="s">
        <v>21</v>
      </c>
      <c r="CW56" s="570"/>
      <c r="CX56" s="15"/>
      <c r="CY56" s="91">
        <v>0</v>
      </c>
      <c r="CZ56" s="93">
        <f>DE56+DF56</f>
        <v>0</v>
      </c>
      <c r="DA56" s="137"/>
      <c r="DB56" s="137"/>
      <c r="DC56" s="137"/>
      <c r="DD56" s="137"/>
      <c r="DE56" s="76">
        <f>DA56+DB56+DC56+DD56</f>
        <v>0</v>
      </c>
      <c r="DF56" s="137"/>
      <c r="DG56" s="51" t="s">
        <v>21</v>
      </c>
      <c r="DH56" s="570"/>
      <c r="DI56" s="15"/>
      <c r="DJ56" s="32"/>
      <c r="DK56" s="32">
        <v>5000</v>
      </c>
      <c r="DL56" s="32">
        <v>5000</v>
      </c>
      <c r="DM56" s="32"/>
      <c r="DN56" s="32"/>
      <c r="DO56" s="32"/>
      <c r="DP56" s="32"/>
      <c r="DQ56" s="32"/>
      <c r="DR56" s="32"/>
      <c r="DS56" s="32">
        <f t="shared" si="13"/>
        <v>10000</v>
      </c>
      <c r="DT56" s="32"/>
      <c r="DU56" s="35">
        <f>DV56+DW56+DX56+DY56+EA56</f>
        <v>10000</v>
      </c>
      <c r="DV56" s="35">
        <v>0</v>
      </c>
      <c r="DW56" s="35">
        <f>DS56*0.7</f>
        <v>7000</v>
      </c>
      <c r="DX56" s="35"/>
      <c r="DY56" s="35">
        <f>DS56*0.15</f>
        <v>1500</v>
      </c>
      <c r="DZ56" s="35">
        <f>SUM(DV56:DY56)</f>
        <v>8500</v>
      </c>
      <c r="EA56" s="35">
        <f>DS56*0.15</f>
        <v>1500</v>
      </c>
    </row>
    <row r="57" spans="1:139" ht="162" customHeight="1" x14ac:dyDescent="0.25">
      <c r="A57" s="619" t="s">
        <v>22</v>
      </c>
      <c r="B57" s="615" t="s">
        <v>585</v>
      </c>
      <c r="C57" s="620">
        <f t="shared" si="96"/>
        <v>0</v>
      </c>
      <c r="D57" s="621">
        <f t="shared" si="96"/>
        <v>0</v>
      </c>
      <c r="E57" s="622">
        <f t="shared" si="96"/>
        <v>0</v>
      </c>
      <c r="F57" s="622">
        <f t="shared" si="96"/>
        <v>0</v>
      </c>
      <c r="G57" s="622">
        <f t="shared" si="96"/>
        <v>0</v>
      </c>
      <c r="H57" s="622">
        <f t="shared" si="96"/>
        <v>0</v>
      </c>
      <c r="I57" s="622">
        <f t="shared" si="96"/>
        <v>0</v>
      </c>
      <c r="J57" s="622">
        <f t="shared" si="96"/>
        <v>0</v>
      </c>
      <c r="K57" s="613" t="s">
        <v>23</v>
      </c>
      <c r="L57" s="623">
        <v>1</v>
      </c>
      <c r="M57" s="58">
        <f>X57++AI57+AT57+BE57+BP57++CA57+CL57+CW57+DH57</f>
        <v>0</v>
      </c>
      <c r="N57" s="15"/>
      <c r="O57" s="691">
        <v>0</v>
      </c>
      <c r="P57" s="643">
        <f>U57+V57</f>
        <v>0</v>
      </c>
      <c r="Q57" s="675"/>
      <c r="R57" s="675"/>
      <c r="S57" s="675"/>
      <c r="T57" s="675"/>
      <c r="U57" s="683">
        <f>Q57+R57+S57+T57</f>
        <v>0</v>
      </c>
      <c r="V57" s="675"/>
      <c r="W57" s="525" t="s">
        <v>23</v>
      </c>
      <c r="X57" s="672"/>
      <c r="Y57" s="15"/>
      <c r="Z57" s="97">
        <v>0</v>
      </c>
      <c r="AA57" s="93">
        <f>AF57+AG57</f>
        <v>0</v>
      </c>
      <c r="AB57" s="137"/>
      <c r="AC57" s="137"/>
      <c r="AD57" s="137"/>
      <c r="AE57" s="137"/>
      <c r="AF57" s="76">
        <f>AB57+AC57+AD57+AE57</f>
        <v>0</v>
      </c>
      <c r="AG57" s="137"/>
      <c r="AH57" s="51" t="s">
        <v>23</v>
      </c>
      <c r="AI57" s="190"/>
      <c r="AJ57" s="15"/>
      <c r="AK57" s="97">
        <v>0</v>
      </c>
      <c r="AL57" s="93">
        <f>AQ57+AR57</f>
        <v>0</v>
      </c>
      <c r="AM57" s="137"/>
      <c r="AN57" s="137"/>
      <c r="AO57" s="137"/>
      <c r="AP57" s="137"/>
      <c r="AQ57" s="76">
        <f>AM57+AN57+AO57+AP57</f>
        <v>0</v>
      </c>
      <c r="AR57" s="137"/>
      <c r="AS57" s="51" t="s">
        <v>23</v>
      </c>
      <c r="AT57" s="190"/>
      <c r="AU57" s="15"/>
      <c r="AV57" s="97">
        <v>0</v>
      </c>
      <c r="AW57" s="93">
        <f>BB57+BC57</f>
        <v>0</v>
      </c>
      <c r="AX57" s="137"/>
      <c r="AY57" s="137"/>
      <c r="AZ57" s="137"/>
      <c r="BA57" s="137"/>
      <c r="BB57" s="76">
        <f>AX57+AY57+AZ57+BA57</f>
        <v>0</v>
      </c>
      <c r="BC57" s="137"/>
      <c r="BD57" s="51" t="s">
        <v>23</v>
      </c>
      <c r="BE57" s="190"/>
      <c r="BF57" s="15"/>
      <c r="BG57" s="97">
        <v>0</v>
      </c>
      <c r="BH57" s="93">
        <f>BM57+BN57</f>
        <v>0</v>
      </c>
      <c r="BI57" s="137"/>
      <c r="BJ57" s="137"/>
      <c r="BK57" s="137"/>
      <c r="BL57" s="137"/>
      <c r="BM57" s="76">
        <f>BI57+BJ57+BK57+BL57</f>
        <v>0</v>
      </c>
      <c r="BN57" s="137"/>
      <c r="BO57" s="51" t="s">
        <v>23</v>
      </c>
      <c r="BP57" s="570"/>
      <c r="BQ57" s="15"/>
      <c r="BR57" s="91">
        <v>0</v>
      </c>
      <c r="BS57" s="93">
        <f>BX57+BY57</f>
        <v>0</v>
      </c>
      <c r="BT57" s="137"/>
      <c r="BU57" s="137"/>
      <c r="BV57" s="137"/>
      <c r="BW57" s="137"/>
      <c r="BX57" s="76">
        <f>BT57+BU57+BV57+BW57</f>
        <v>0</v>
      </c>
      <c r="BY57" s="137"/>
      <c r="BZ57" s="51" t="s">
        <v>23</v>
      </c>
      <c r="CA57" s="570"/>
      <c r="CB57" s="15"/>
      <c r="CC57" s="91">
        <v>0</v>
      </c>
      <c r="CD57" s="93">
        <f>CI57+CJ57</f>
        <v>0</v>
      </c>
      <c r="CE57" s="137"/>
      <c r="CF57" s="137"/>
      <c r="CG57" s="137"/>
      <c r="CH57" s="137"/>
      <c r="CI57" s="76">
        <f>CE57+CF57+CG57+CH57</f>
        <v>0</v>
      </c>
      <c r="CJ57" s="137"/>
      <c r="CK57" s="51" t="s">
        <v>23</v>
      </c>
      <c r="CL57" s="570"/>
      <c r="CM57" s="15"/>
      <c r="CN57" s="91">
        <v>0</v>
      </c>
      <c r="CO57" s="93">
        <f>CT57+CU57</f>
        <v>0</v>
      </c>
      <c r="CP57" s="137"/>
      <c r="CQ57" s="137"/>
      <c r="CR57" s="137"/>
      <c r="CS57" s="137"/>
      <c r="CT57" s="76">
        <f>CP57+CQ57+CR57+CS57</f>
        <v>0</v>
      </c>
      <c r="CU57" s="137"/>
      <c r="CV57" s="51" t="s">
        <v>23</v>
      </c>
      <c r="CW57" s="570"/>
      <c r="CX57" s="15"/>
      <c r="CY57" s="91">
        <v>0</v>
      </c>
      <c r="CZ57" s="93">
        <f>DE57+DF57</f>
        <v>0</v>
      </c>
      <c r="DA57" s="137"/>
      <c r="DB57" s="137"/>
      <c r="DC57" s="137"/>
      <c r="DD57" s="137"/>
      <c r="DE57" s="76">
        <f>DA57+DB57+DC57+DD57</f>
        <v>0</v>
      </c>
      <c r="DF57" s="137"/>
      <c r="DG57" s="51" t="s">
        <v>23</v>
      </c>
      <c r="DH57" s="570"/>
      <c r="DI57" s="15"/>
      <c r="DJ57" s="32"/>
      <c r="DK57" s="32"/>
      <c r="DL57" s="32"/>
      <c r="DM57" s="32"/>
      <c r="DN57" s="32"/>
      <c r="DO57" s="32"/>
      <c r="DP57" s="32"/>
      <c r="DQ57" s="32"/>
      <c r="DR57" s="32"/>
      <c r="DS57" s="32">
        <f t="shared" si="13"/>
        <v>0</v>
      </c>
      <c r="DT57" s="32"/>
    </row>
    <row r="58" spans="1:139" ht="127.5" customHeight="1" thickBot="1" x14ac:dyDescent="0.3">
      <c r="A58" s="624" t="s">
        <v>24</v>
      </c>
      <c r="B58" s="618" t="s">
        <v>586</v>
      </c>
      <c r="C58" s="625">
        <f t="shared" si="96"/>
        <v>50000</v>
      </c>
      <c r="D58" s="626">
        <f t="shared" si="96"/>
        <v>0</v>
      </c>
      <c r="E58" s="627">
        <f t="shared" si="96"/>
        <v>0</v>
      </c>
      <c r="F58" s="627">
        <f t="shared" si="96"/>
        <v>0</v>
      </c>
      <c r="G58" s="627">
        <f t="shared" si="96"/>
        <v>0</v>
      </c>
      <c r="H58" s="627">
        <f t="shared" si="96"/>
        <v>0</v>
      </c>
      <c r="I58" s="627">
        <f t="shared" si="96"/>
        <v>0</v>
      </c>
      <c r="J58" s="627">
        <f t="shared" si="96"/>
        <v>0</v>
      </c>
      <c r="K58" s="617" t="s">
        <v>25</v>
      </c>
      <c r="L58" s="628">
        <v>1</v>
      </c>
      <c r="M58" s="58">
        <f>X58++AI58+AT58+BE58+BP58++CA58+CL58+CW58+DH58</f>
        <v>0</v>
      </c>
      <c r="N58" s="15"/>
      <c r="O58" s="689">
        <v>0</v>
      </c>
      <c r="P58" s="643">
        <f>U58+V58</f>
        <v>0</v>
      </c>
      <c r="Q58" s="690"/>
      <c r="R58" s="690"/>
      <c r="S58" s="690"/>
      <c r="T58" s="690"/>
      <c r="U58" s="683">
        <f>Q58+R58+S58+T58</f>
        <v>0</v>
      </c>
      <c r="V58" s="690"/>
      <c r="W58" s="534" t="s">
        <v>25</v>
      </c>
      <c r="X58" s="673"/>
      <c r="Y58" s="15"/>
      <c r="Z58" s="98">
        <v>0</v>
      </c>
      <c r="AA58" s="93">
        <f>AF58+AG58</f>
        <v>0</v>
      </c>
      <c r="AB58" s="562"/>
      <c r="AC58" s="562"/>
      <c r="AD58" s="562"/>
      <c r="AE58" s="562"/>
      <c r="AF58" s="76">
        <f>AB58+AC58+AD58+AE58</f>
        <v>0</v>
      </c>
      <c r="AG58" s="562"/>
      <c r="AH58" s="54" t="s">
        <v>25</v>
      </c>
      <c r="AI58" s="556"/>
      <c r="AJ58" s="15"/>
      <c r="AK58" s="98">
        <v>50000</v>
      </c>
      <c r="AL58" s="93">
        <f>AQ58+AR58</f>
        <v>0</v>
      </c>
      <c r="AM58" s="562"/>
      <c r="AN58" s="562"/>
      <c r="AO58" s="562"/>
      <c r="AP58" s="562"/>
      <c r="AQ58" s="76">
        <f>AM58+AN58+AO58+AP58</f>
        <v>0</v>
      </c>
      <c r="AR58" s="562"/>
      <c r="AS58" s="54" t="s">
        <v>25</v>
      </c>
      <c r="AT58" s="556"/>
      <c r="AU58" s="15"/>
      <c r="AV58" s="98">
        <v>0</v>
      </c>
      <c r="AW58" s="93">
        <f>BB58+BC58</f>
        <v>0</v>
      </c>
      <c r="AX58" s="562"/>
      <c r="AY58" s="562"/>
      <c r="AZ58" s="562"/>
      <c r="BA58" s="562"/>
      <c r="BB58" s="76">
        <f>AX58+AY58+AZ58+BA58</f>
        <v>0</v>
      </c>
      <c r="BC58" s="562"/>
      <c r="BD58" s="54" t="s">
        <v>25</v>
      </c>
      <c r="BE58" s="556"/>
      <c r="BF58" s="15"/>
      <c r="BG58" s="98">
        <v>0</v>
      </c>
      <c r="BH58" s="93">
        <f>BM58+BN58</f>
        <v>0</v>
      </c>
      <c r="BI58" s="562"/>
      <c r="BJ58" s="562"/>
      <c r="BK58" s="562"/>
      <c r="BL58" s="562"/>
      <c r="BM58" s="76">
        <f>BI58+BJ58+BK58+BL58</f>
        <v>0</v>
      </c>
      <c r="BN58" s="562"/>
      <c r="BO58" s="54" t="s">
        <v>25</v>
      </c>
      <c r="BP58" s="556"/>
      <c r="BQ58" s="15"/>
      <c r="BR58" s="160">
        <v>0</v>
      </c>
      <c r="BS58" s="93">
        <f>BX58+BY58</f>
        <v>0</v>
      </c>
      <c r="BT58" s="562"/>
      <c r="BU58" s="562"/>
      <c r="BV58" s="562"/>
      <c r="BW58" s="562"/>
      <c r="BX58" s="76">
        <f>BT58+BU58+BV58+BW58</f>
        <v>0</v>
      </c>
      <c r="BY58" s="562"/>
      <c r="BZ58" s="54" t="s">
        <v>25</v>
      </c>
      <c r="CA58" s="556"/>
      <c r="CB58" s="15"/>
      <c r="CC58" s="160">
        <v>0</v>
      </c>
      <c r="CD58" s="93">
        <f>CI58+CJ58</f>
        <v>0</v>
      </c>
      <c r="CE58" s="562"/>
      <c r="CF58" s="562"/>
      <c r="CG58" s="562"/>
      <c r="CH58" s="562"/>
      <c r="CI58" s="76">
        <f>CE58+CF58+CG58+CH58</f>
        <v>0</v>
      </c>
      <c r="CJ58" s="562"/>
      <c r="CK58" s="54" t="s">
        <v>25</v>
      </c>
      <c r="CL58" s="556"/>
      <c r="CM58" s="15"/>
      <c r="CN58" s="160">
        <v>0</v>
      </c>
      <c r="CO58" s="93">
        <f>CT58+CU58</f>
        <v>0</v>
      </c>
      <c r="CP58" s="562"/>
      <c r="CQ58" s="562"/>
      <c r="CR58" s="562"/>
      <c r="CS58" s="562"/>
      <c r="CT58" s="76">
        <f>CP58+CQ58+CR58+CS58</f>
        <v>0</v>
      </c>
      <c r="CU58" s="562"/>
      <c r="CV58" s="54" t="s">
        <v>25</v>
      </c>
      <c r="CW58" s="556"/>
      <c r="CX58" s="15"/>
      <c r="CY58" s="91">
        <v>0</v>
      </c>
      <c r="CZ58" s="93">
        <f>DE58+DF58</f>
        <v>0</v>
      </c>
      <c r="DA58" s="137"/>
      <c r="DB58" s="137"/>
      <c r="DC58" s="137"/>
      <c r="DD58" s="137"/>
      <c r="DE58" s="76">
        <f>DA58+DB58+DC58+DD58</f>
        <v>0</v>
      </c>
      <c r="DF58" s="137"/>
      <c r="DG58" s="51" t="s">
        <v>25</v>
      </c>
      <c r="DH58" s="570"/>
      <c r="DI58" s="15"/>
      <c r="DJ58" s="32"/>
      <c r="DK58" s="32"/>
      <c r="DL58" s="32"/>
      <c r="DM58" s="32"/>
      <c r="DN58" s="32"/>
      <c r="DO58" s="32"/>
      <c r="DP58" s="32"/>
      <c r="DQ58" s="32"/>
      <c r="DR58" s="32"/>
      <c r="DS58" s="32">
        <f t="shared" si="13"/>
        <v>0</v>
      </c>
      <c r="DT58" s="32"/>
    </row>
    <row r="59" spans="1:139" ht="21" customHeight="1" thickBot="1" x14ac:dyDescent="0.3">
      <c r="A59" s="1420" t="s">
        <v>26</v>
      </c>
      <c r="B59" s="1421"/>
      <c r="C59" s="1421"/>
      <c r="D59" s="1421"/>
      <c r="E59" s="1421"/>
      <c r="F59" s="1421"/>
      <c r="G59" s="1421"/>
      <c r="H59" s="1421"/>
      <c r="I59" s="1421"/>
      <c r="J59" s="1421"/>
      <c r="K59" s="1421"/>
      <c r="L59" s="1421"/>
      <c r="M59" s="1422"/>
      <c r="N59" s="80"/>
      <c r="O59" s="1424" t="s">
        <v>26</v>
      </c>
      <c r="P59" s="1425"/>
      <c r="Q59" s="1425"/>
      <c r="R59" s="1425"/>
      <c r="S59" s="1425"/>
      <c r="T59" s="1425"/>
      <c r="U59" s="1425"/>
      <c r="V59" s="1425"/>
      <c r="W59" s="1425"/>
      <c r="X59" s="1426"/>
      <c r="Y59" s="80"/>
      <c r="Z59" s="1403" t="s">
        <v>26</v>
      </c>
      <c r="AA59" s="1404"/>
      <c r="AB59" s="1404"/>
      <c r="AC59" s="1404"/>
      <c r="AD59" s="1404"/>
      <c r="AE59" s="1404"/>
      <c r="AF59" s="1404"/>
      <c r="AG59" s="1404"/>
      <c r="AH59" s="1404"/>
      <c r="AI59" s="1405"/>
      <c r="AJ59" s="80"/>
      <c r="AK59" s="1403" t="s">
        <v>26</v>
      </c>
      <c r="AL59" s="1404"/>
      <c r="AM59" s="1404"/>
      <c r="AN59" s="1404"/>
      <c r="AO59" s="1404"/>
      <c r="AP59" s="1404"/>
      <c r="AQ59" s="1404"/>
      <c r="AR59" s="1404"/>
      <c r="AS59" s="1404"/>
      <c r="AT59" s="1405"/>
      <c r="AU59" s="80"/>
      <c r="AV59" s="1403" t="s">
        <v>26</v>
      </c>
      <c r="AW59" s="1404"/>
      <c r="AX59" s="1404"/>
      <c r="AY59" s="1404"/>
      <c r="AZ59" s="1404"/>
      <c r="BA59" s="1404"/>
      <c r="BB59" s="1404"/>
      <c r="BC59" s="1404"/>
      <c r="BD59" s="1404"/>
      <c r="BE59" s="1405"/>
      <c r="BF59" s="80"/>
      <c r="BG59" s="1403" t="s">
        <v>26</v>
      </c>
      <c r="BH59" s="1404"/>
      <c r="BI59" s="1404"/>
      <c r="BJ59" s="1404"/>
      <c r="BK59" s="1404"/>
      <c r="BL59" s="1404"/>
      <c r="BM59" s="1404"/>
      <c r="BN59" s="1404"/>
      <c r="BO59" s="1404"/>
      <c r="BP59" s="1405"/>
      <c r="BQ59" s="80"/>
      <c r="BR59" s="1403" t="s">
        <v>26</v>
      </c>
      <c r="BS59" s="1404"/>
      <c r="BT59" s="1404"/>
      <c r="BU59" s="1404"/>
      <c r="BV59" s="1404"/>
      <c r="BW59" s="1404"/>
      <c r="BX59" s="1404"/>
      <c r="BY59" s="1404"/>
      <c r="BZ59" s="1404"/>
      <c r="CA59" s="1405"/>
      <c r="CB59" s="80"/>
      <c r="CC59" s="1403" t="s">
        <v>26</v>
      </c>
      <c r="CD59" s="1404"/>
      <c r="CE59" s="1404"/>
      <c r="CF59" s="1404"/>
      <c r="CG59" s="1404"/>
      <c r="CH59" s="1404"/>
      <c r="CI59" s="1404"/>
      <c r="CJ59" s="1404"/>
      <c r="CK59" s="1404"/>
      <c r="CL59" s="1405"/>
      <c r="CM59" s="80"/>
      <c r="CN59" s="1403" t="s">
        <v>26</v>
      </c>
      <c r="CO59" s="1404"/>
      <c r="CP59" s="1404"/>
      <c r="CQ59" s="1404"/>
      <c r="CR59" s="1404"/>
      <c r="CS59" s="1404"/>
      <c r="CT59" s="1404"/>
      <c r="CU59" s="1404"/>
      <c r="CV59" s="1404"/>
      <c r="CW59" s="1405"/>
      <c r="CX59" s="80"/>
      <c r="CY59" s="1403" t="s">
        <v>26</v>
      </c>
      <c r="CZ59" s="1404"/>
      <c r="DA59" s="1404"/>
      <c r="DB59" s="1404"/>
      <c r="DC59" s="1404"/>
      <c r="DD59" s="1404"/>
      <c r="DE59" s="1404"/>
      <c r="DF59" s="1404"/>
      <c r="DG59" s="1404"/>
      <c r="DH59" s="1405"/>
      <c r="DI59" s="80"/>
      <c r="DJ59" s="32"/>
      <c r="DK59" s="32">
        <v>2000</v>
      </c>
      <c r="DL59" s="32"/>
      <c r="DM59" s="32"/>
      <c r="DN59" s="32"/>
      <c r="DO59" s="32"/>
      <c r="DP59" s="32"/>
      <c r="DQ59" s="32"/>
      <c r="DR59" s="32"/>
      <c r="DS59" s="32">
        <f t="shared" si="13"/>
        <v>2000</v>
      </c>
      <c r="DT59" s="32"/>
      <c r="DU59" s="35">
        <f>DV59+DW59+DX59+DY59+EA59</f>
        <v>2000</v>
      </c>
      <c r="DV59" s="35">
        <v>0</v>
      </c>
      <c r="DW59" s="35">
        <f>DS59*0.85</f>
        <v>1700</v>
      </c>
      <c r="DX59" s="35"/>
      <c r="DY59" s="35"/>
      <c r="DZ59" s="35">
        <f>SUM(DV59:DY59)</f>
        <v>1700</v>
      </c>
      <c r="EA59" s="35">
        <f>DS59*0.15</f>
        <v>300</v>
      </c>
    </row>
    <row r="60" spans="1:139" ht="26.25" customHeight="1" thickBot="1" x14ac:dyDescent="0.3">
      <c r="A60" s="23" t="s">
        <v>426</v>
      </c>
      <c r="B60" s="140"/>
      <c r="C60" s="146">
        <f>SUM(C62:C76)</f>
        <v>328000</v>
      </c>
      <c r="D60" s="154">
        <f>SUM(D62:D76)</f>
        <v>25898.52</v>
      </c>
      <c r="E60" s="142">
        <f t="shared" ref="E60:J60" si="97">SUM(E62:E76)</f>
        <v>7898.52</v>
      </c>
      <c r="F60" s="142">
        <f t="shared" si="97"/>
        <v>18000</v>
      </c>
      <c r="G60" s="142">
        <f t="shared" si="97"/>
        <v>0</v>
      </c>
      <c r="H60" s="142">
        <f t="shared" si="97"/>
        <v>0</v>
      </c>
      <c r="I60" s="142">
        <f t="shared" si="97"/>
        <v>25898.52</v>
      </c>
      <c r="J60" s="142">
        <f t="shared" si="97"/>
        <v>0</v>
      </c>
      <c r="K60" s="24"/>
      <c r="L60" s="25"/>
      <c r="M60" s="26"/>
      <c r="N60" s="80"/>
      <c r="O60" s="696">
        <f>SUM(O62:O76)</f>
        <v>1300</v>
      </c>
      <c r="P60" s="321">
        <f>SUM(P62:P76)</f>
        <v>25898.52</v>
      </c>
      <c r="Q60" s="321">
        <f t="shared" ref="Q60:V60" si="98">SUM(Q62:Q76)</f>
        <v>7898.52</v>
      </c>
      <c r="R60" s="321">
        <f t="shared" si="98"/>
        <v>18000</v>
      </c>
      <c r="S60" s="321">
        <f t="shared" si="98"/>
        <v>0</v>
      </c>
      <c r="T60" s="321">
        <f t="shared" si="98"/>
        <v>0</v>
      </c>
      <c r="U60" s="315">
        <f t="shared" si="98"/>
        <v>25898.52</v>
      </c>
      <c r="V60" s="321">
        <f t="shared" si="98"/>
        <v>0</v>
      </c>
      <c r="W60" s="316"/>
      <c r="X60" s="318"/>
      <c r="Y60" s="80"/>
      <c r="Z60" s="157">
        <f>SUM(Z62:Z76)</f>
        <v>166350</v>
      </c>
      <c r="AA60" s="142">
        <f>SUM(AA62:AA76)</f>
        <v>0</v>
      </c>
      <c r="AB60" s="142">
        <f t="shared" ref="AB60:AG60" si="99">SUM(AB62:AB76)</f>
        <v>0</v>
      </c>
      <c r="AC60" s="142">
        <f t="shared" si="99"/>
        <v>0</v>
      </c>
      <c r="AD60" s="142">
        <f t="shared" si="99"/>
        <v>0</v>
      </c>
      <c r="AE60" s="142">
        <f t="shared" si="99"/>
        <v>0</v>
      </c>
      <c r="AF60" s="17">
        <f t="shared" si="99"/>
        <v>0</v>
      </c>
      <c r="AG60" s="142">
        <f t="shared" si="99"/>
        <v>0</v>
      </c>
      <c r="AH60" s="24"/>
      <c r="AI60" s="26"/>
      <c r="AJ60" s="80"/>
      <c r="AK60" s="157">
        <f>SUM(AK62:AK76)</f>
        <v>160350</v>
      </c>
      <c r="AL60" s="142">
        <f>SUM(AL62:AL76)</f>
        <v>0</v>
      </c>
      <c r="AM60" s="142">
        <f t="shared" ref="AM60:AR60" si="100">SUM(AM62:AM76)</f>
        <v>0</v>
      </c>
      <c r="AN60" s="142">
        <f t="shared" si="100"/>
        <v>0</v>
      </c>
      <c r="AO60" s="142">
        <f t="shared" si="100"/>
        <v>0</v>
      </c>
      <c r="AP60" s="142">
        <f t="shared" si="100"/>
        <v>0</v>
      </c>
      <c r="AQ60" s="17">
        <f t="shared" si="100"/>
        <v>0</v>
      </c>
      <c r="AR60" s="142">
        <f t="shared" si="100"/>
        <v>0</v>
      </c>
      <c r="AS60" s="24"/>
      <c r="AT60" s="26"/>
      <c r="AU60" s="80"/>
      <c r="AV60" s="157">
        <f>SUM(AV62:AV76)</f>
        <v>0</v>
      </c>
      <c r="AW60" s="142">
        <f>SUM(AW62:AW76)</f>
        <v>0</v>
      </c>
      <c r="AX60" s="142">
        <f t="shared" ref="AX60:BC60" si="101">SUM(AX62:AX76)</f>
        <v>0</v>
      </c>
      <c r="AY60" s="142">
        <f t="shared" si="101"/>
        <v>0</v>
      </c>
      <c r="AZ60" s="142">
        <f t="shared" si="101"/>
        <v>0</v>
      </c>
      <c r="BA60" s="142">
        <f t="shared" si="101"/>
        <v>0</v>
      </c>
      <c r="BB60" s="17">
        <f t="shared" si="101"/>
        <v>0</v>
      </c>
      <c r="BC60" s="142">
        <f t="shared" si="101"/>
        <v>0</v>
      </c>
      <c r="BD60" s="24"/>
      <c r="BE60" s="26"/>
      <c r="BF60" s="80"/>
      <c r="BG60" s="157">
        <f>SUM(BG62:BG76)</f>
        <v>0</v>
      </c>
      <c r="BH60" s="142">
        <f>SUM(BH62:BH76)</f>
        <v>0</v>
      </c>
      <c r="BI60" s="142">
        <f t="shared" ref="BI60:BN60" si="102">SUM(BI62:BI76)</f>
        <v>0</v>
      </c>
      <c r="BJ60" s="142">
        <f t="shared" si="102"/>
        <v>0</v>
      </c>
      <c r="BK60" s="142">
        <f t="shared" si="102"/>
        <v>0</v>
      </c>
      <c r="BL60" s="142">
        <f t="shared" si="102"/>
        <v>0</v>
      </c>
      <c r="BM60" s="17">
        <f t="shared" si="102"/>
        <v>0</v>
      </c>
      <c r="BN60" s="142">
        <f t="shared" si="102"/>
        <v>0</v>
      </c>
      <c r="BO60" s="24"/>
      <c r="BP60" s="26"/>
      <c r="BQ60" s="80"/>
      <c r="BR60" s="157">
        <f>SUM(BR62:BR76)</f>
        <v>0</v>
      </c>
      <c r="BS60" s="142">
        <f>SUM(BS62:BS76)</f>
        <v>0</v>
      </c>
      <c r="BT60" s="142">
        <f t="shared" ref="BT60:BY60" si="103">SUM(BT62:BT76)</f>
        <v>0</v>
      </c>
      <c r="BU60" s="142">
        <f t="shared" si="103"/>
        <v>0</v>
      </c>
      <c r="BV60" s="142">
        <f t="shared" si="103"/>
        <v>0</v>
      </c>
      <c r="BW60" s="142">
        <f t="shared" si="103"/>
        <v>0</v>
      </c>
      <c r="BX60" s="17">
        <f t="shared" si="103"/>
        <v>0</v>
      </c>
      <c r="BY60" s="142">
        <f t="shared" si="103"/>
        <v>0</v>
      </c>
      <c r="BZ60" s="24"/>
      <c r="CA60" s="26"/>
      <c r="CB60" s="80"/>
      <c r="CC60" s="157">
        <f>SUM(CC62:CC76)</f>
        <v>0</v>
      </c>
      <c r="CD60" s="142">
        <f>SUM(CD62:CD76)</f>
        <v>0</v>
      </c>
      <c r="CE60" s="142">
        <f t="shared" ref="CE60:CJ60" si="104">SUM(CE62:CE76)</f>
        <v>0</v>
      </c>
      <c r="CF60" s="142">
        <f t="shared" si="104"/>
        <v>0</v>
      </c>
      <c r="CG60" s="142">
        <f t="shared" si="104"/>
        <v>0</v>
      </c>
      <c r="CH60" s="142">
        <f t="shared" si="104"/>
        <v>0</v>
      </c>
      <c r="CI60" s="17">
        <f t="shared" si="104"/>
        <v>0</v>
      </c>
      <c r="CJ60" s="142">
        <f t="shared" si="104"/>
        <v>0</v>
      </c>
      <c r="CK60" s="24"/>
      <c r="CL60" s="26"/>
      <c r="CM60" s="80"/>
      <c r="CN60" s="157">
        <f>SUM(CN62:CN76)</f>
        <v>0</v>
      </c>
      <c r="CO60" s="142">
        <f>SUM(CO62:CO76)</f>
        <v>0</v>
      </c>
      <c r="CP60" s="142">
        <f t="shared" ref="CP60:CU60" si="105">SUM(CP62:CP76)</f>
        <v>0</v>
      </c>
      <c r="CQ60" s="142">
        <f t="shared" si="105"/>
        <v>0</v>
      </c>
      <c r="CR60" s="142">
        <f t="shared" si="105"/>
        <v>0</v>
      </c>
      <c r="CS60" s="142">
        <f t="shared" si="105"/>
        <v>0</v>
      </c>
      <c r="CT60" s="17">
        <f t="shared" si="105"/>
        <v>0</v>
      </c>
      <c r="CU60" s="142">
        <f t="shared" si="105"/>
        <v>0</v>
      </c>
      <c r="CV60" s="24"/>
      <c r="CW60" s="26"/>
      <c r="CX60" s="80"/>
      <c r="CY60" s="157">
        <f>SUM(CY62:CY76)</f>
        <v>0</v>
      </c>
      <c r="CZ60" s="142">
        <f>SUM(CZ62:CZ76)</f>
        <v>0</v>
      </c>
      <c r="DA60" s="142">
        <f t="shared" ref="DA60:DF60" si="106">SUM(DA62:DA76)</f>
        <v>0</v>
      </c>
      <c r="DB60" s="142">
        <f t="shared" si="106"/>
        <v>0</v>
      </c>
      <c r="DC60" s="142">
        <f t="shared" si="106"/>
        <v>0</v>
      </c>
      <c r="DD60" s="142">
        <f t="shared" si="106"/>
        <v>0</v>
      </c>
      <c r="DE60" s="17">
        <f t="shared" si="106"/>
        <v>0</v>
      </c>
      <c r="DF60" s="142">
        <f t="shared" si="106"/>
        <v>0</v>
      </c>
      <c r="DG60" s="24"/>
      <c r="DH60" s="26"/>
      <c r="DI60" s="80"/>
      <c r="DJ60" s="32"/>
      <c r="DK60" s="32">
        <v>3000</v>
      </c>
      <c r="DL60" s="32"/>
      <c r="DM60" s="32"/>
      <c r="DN60" s="32"/>
      <c r="DO60" s="32"/>
      <c r="DP60" s="32"/>
      <c r="DQ60" s="32"/>
      <c r="DR60" s="32"/>
      <c r="DS60" s="32">
        <f t="shared" si="13"/>
        <v>3000</v>
      </c>
      <c r="DT60" s="32"/>
      <c r="DU60" s="35">
        <f>DV60+DW60+DX60+DY60+EA60</f>
        <v>3000</v>
      </c>
      <c r="DV60" s="35">
        <v>0</v>
      </c>
      <c r="DW60" s="35">
        <f>DS60*0.85</f>
        <v>2550</v>
      </c>
      <c r="DX60" s="35"/>
      <c r="DY60" s="35"/>
      <c r="DZ60" s="35">
        <f>SUM(DV60:DY60)</f>
        <v>2550</v>
      </c>
      <c r="EA60" s="35">
        <f>DS60*0.15</f>
        <v>450</v>
      </c>
    </row>
    <row r="61" spans="1:139" ht="27" customHeight="1" x14ac:dyDescent="0.25">
      <c r="A61" s="1427" t="s">
        <v>27</v>
      </c>
      <c r="B61" s="1428"/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9"/>
      <c r="N61" s="80"/>
      <c r="O61" s="1430" t="s">
        <v>27</v>
      </c>
      <c r="P61" s="1431"/>
      <c r="Q61" s="1431"/>
      <c r="R61" s="1431"/>
      <c r="S61" s="1431"/>
      <c r="T61" s="1431"/>
      <c r="U61" s="1431"/>
      <c r="V61" s="1431"/>
      <c r="W61" s="1432"/>
      <c r="X61" s="1433"/>
      <c r="Y61" s="80"/>
      <c r="Z61" s="1412" t="s">
        <v>27</v>
      </c>
      <c r="AA61" s="1399"/>
      <c r="AB61" s="1399"/>
      <c r="AC61" s="1399"/>
      <c r="AD61" s="1399"/>
      <c r="AE61" s="1399"/>
      <c r="AF61" s="1399"/>
      <c r="AG61" s="1399"/>
      <c r="AH61" s="1400"/>
      <c r="AI61" s="1413"/>
      <c r="AJ61" s="80"/>
      <c r="AK61" s="1412" t="s">
        <v>27</v>
      </c>
      <c r="AL61" s="1399"/>
      <c r="AM61" s="1399"/>
      <c r="AN61" s="1399"/>
      <c r="AO61" s="1399"/>
      <c r="AP61" s="1399"/>
      <c r="AQ61" s="1399"/>
      <c r="AR61" s="1399"/>
      <c r="AS61" s="1400"/>
      <c r="AT61" s="1413"/>
      <c r="AU61" s="80"/>
      <c r="AV61" s="1412" t="s">
        <v>27</v>
      </c>
      <c r="AW61" s="1399"/>
      <c r="AX61" s="1399"/>
      <c r="AY61" s="1399"/>
      <c r="AZ61" s="1399"/>
      <c r="BA61" s="1399"/>
      <c r="BB61" s="1399"/>
      <c r="BC61" s="1399"/>
      <c r="BD61" s="1400"/>
      <c r="BE61" s="1413"/>
      <c r="BF61" s="80"/>
      <c r="BG61" s="1412" t="s">
        <v>27</v>
      </c>
      <c r="BH61" s="1399"/>
      <c r="BI61" s="1399"/>
      <c r="BJ61" s="1399"/>
      <c r="BK61" s="1399"/>
      <c r="BL61" s="1399"/>
      <c r="BM61" s="1399"/>
      <c r="BN61" s="1399"/>
      <c r="BO61" s="1400"/>
      <c r="BP61" s="1413"/>
      <c r="BQ61" s="80"/>
      <c r="BR61" s="1398" t="s">
        <v>27</v>
      </c>
      <c r="BS61" s="1399"/>
      <c r="BT61" s="1399"/>
      <c r="BU61" s="1399"/>
      <c r="BV61" s="1399"/>
      <c r="BW61" s="1399"/>
      <c r="BX61" s="1399"/>
      <c r="BY61" s="1399"/>
      <c r="BZ61" s="1400"/>
      <c r="CA61" s="1401"/>
      <c r="CB61" s="80"/>
      <c r="CC61" s="1398" t="s">
        <v>27</v>
      </c>
      <c r="CD61" s="1399"/>
      <c r="CE61" s="1399"/>
      <c r="CF61" s="1399"/>
      <c r="CG61" s="1399"/>
      <c r="CH61" s="1399"/>
      <c r="CI61" s="1399"/>
      <c r="CJ61" s="1399"/>
      <c r="CK61" s="1400"/>
      <c r="CL61" s="1401"/>
      <c r="CM61" s="80"/>
      <c r="CN61" s="1398" t="s">
        <v>27</v>
      </c>
      <c r="CO61" s="1399"/>
      <c r="CP61" s="1399"/>
      <c r="CQ61" s="1399"/>
      <c r="CR61" s="1399"/>
      <c r="CS61" s="1399"/>
      <c r="CT61" s="1399"/>
      <c r="CU61" s="1399"/>
      <c r="CV61" s="1400"/>
      <c r="CW61" s="1401"/>
      <c r="CX61" s="80"/>
      <c r="CY61" s="1398" t="s">
        <v>27</v>
      </c>
      <c r="CZ61" s="1399"/>
      <c r="DA61" s="1399"/>
      <c r="DB61" s="1399"/>
      <c r="DC61" s="1399"/>
      <c r="DD61" s="1399"/>
      <c r="DE61" s="1399"/>
      <c r="DF61" s="1399"/>
      <c r="DG61" s="1400"/>
      <c r="DH61" s="1401"/>
      <c r="DI61" s="80"/>
      <c r="DJ61" s="32"/>
      <c r="DK61" s="32">
        <v>2000</v>
      </c>
      <c r="DL61" s="32"/>
      <c r="DM61" s="32"/>
      <c r="DN61" s="32"/>
      <c r="DO61" s="32"/>
      <c r="DP61" s="32"/>
      <c r="DQ61" s="32"/>
      <c r="DR61" s="32"/>
      <c r="DS61" s="32">
        <f t="shared" si="13"/>
        <v>2000</v>
      </c>
      <c r="DT61" s="32"/>
      <c r="DU61" s="35">
        <f>DV61+DW61+DX61+DY61+EA61</f>
        <v>2000</v>
      </c>
      <c r="DV61" s="35">
        <v>0</v>
      </c>
      <c r="DW61" s="35">
        <f>DS61*0.85</f>
        <v>1700</v>
      </c>
      <c r="DX61" s="35"/>
      <c r="DY61" s="35"/>
      <c r="DZ61" s="35">
        <f>SUM(DV61:DY61)</f>
        <v>1700</v>
      </c>
      <c r="EA61" s="35">
        <f>DS61*0.15</f>
        <v>300</v>
      </c>
    </row>
    <row r="62" spans="1:139" ht="99.75" customHeight="1" x14ac:dyDescent="0.25">
      <c r="A62" s="1174" t="s">
        <v>590</v>
      </c>
      <c r="B62" s="1179" t="s">
        <v>589</v>
      </c>
      <c r="C62" s="1300">
        <f>O62+Z62+AK62+AV62+BG62+BR62+CC62+CN62+CY62</f>
        <v>10000</v>
      </c>
      <c r="D62" s="1280">
        <f t="shared" ref="D62:J62" si="107">P62+AA62+AL62+AW62+BH62+BS62+CD62+CO62+CZ62</f>
        <v>9898.52</v>
      </c>
      <c r="E62" s="1114">
        <f t="shared" si="107"/>
        <v>7898.52</v>
      </c>
      <c r="F62" s="1114">
        <f t="shared" si="107"/>
        <v>2000</v>
      </c>
      <c r="G62" s="1114">
        <f t="shared" si="107"/>
        <v>0</v>
      </c>
      <c r="H62" s="1114">
        <f t="shared" si="107"/>
        <v>0</v>
      </c>
      <c r="I62" s="1114">
        <f t="shared" si="107"/>
        <v>9898.52</v>
      </c>
      <c r="J62" s="1114">
        <f t="shared" si="107"/>
        <v>0</v>
      </c>
      <c r="K62" s="51" t="s">
        <v>28</v>
      </c>
      <c r="L62" s="204">
        <v>5</v>
      </c>
      <c r="M62" s="58">
        <f t="shared" ref="M62:M74" si="108">X62++AI62+AT62+BE62+BP62++CA62+CL62+CW62+DH62</f>
        <v>6</v>
      </c>
      <c r="N62" s="15"/>
      <c r="O62" s="1332">
        <v>0</v>
      </c>
      <c r="P62" s="1066">
        <f>U62+V62</f>
        <v>9898.52</v>
      </c>
      <c r="Q62" s="1069">
        <v>7898.52</v>
      </c>
      <c r="R62" s="1069">
        <v>2000</v>
      </c>
      <c r="S62" s="1069"/>
      <c r="T62" s="1069"/>
      <c r="U62" s="1157">
        <f>Q62+R62+S62+T62</f>
        <v>9898.52</v>
      </c>
      <c r="V62" s="1069"/>
      <c r="W62" s="525" t="s">
        <v>28</v>
      </c>
      <c r="X62" s="672">
        <f>5+1</f>
        <v>6</v>
      </c>
      <c r="Y62" s="15"/>
      <c r="Z62" s="1113">
        <v>5000</v>
      </c>
      <c r="AA62" s="1280">
        <f>AF62+AG62</f>
        <v>0</v>
      </c>
      <c r="AB62" s="1024"/>
      <c r="AC62" s="1024"/>
      <c r="AD62" s="1024"/>
      <c r="AE62" s="1024"/>
      <c r="AF62" s="1114">
        <f>AB62+AC62+AD62+AE62</f>
        <v>0</v>
      </c>
      <c r="AG62" s="1024"/>
      <c r="AH62" s="51" t="s">
        <v>28</v>
      </c>
      <c r="AI62" s="190"/>
      <c r="AJ62" s="15"/>
      <c r="AK62" s="1113">
        <v>5000</v>
      </c>
      <c r="AL62" s="1280">
        <f>AQ62+AR62</f>
        <v>0</v>
      </c>
      <c r="AM62" s="1024"/>
      <c r="AN62" s="1024"/>
      <c r="AO62" s="1024"/>
      <c r="AP62" s="1024"/>
      <c r="AQ62" s="1114">
        <f>AM62+AN62+AO62+AP62</f>
        <v>0</v>
      </c>
      <c r="AR62" s="1024"/>
      <c r="AS62" s="51" t="s">
        <v>28</v>
      </c>
      <c r="AT62" s="190"/>
      <c r="AU62" s="15"/>
      <c r="AV62" s="1113">
        <v>0</v>
      </c>
      <c r="AW62" s="1280">
        <f>BB62+BC62</f>
        <v>0</v>
      </c>
      <c r="AX62" s="1024"/>
      <c r="AY62" s="1024"/>
      <c r="AZ62" s="1024"/>
      <c r="BA62" s="1024"/>
      <c r="BB62" s="1114">
        <f>AX62+AY62+AZ62+BA62</f>
        <v>0</v>
      </c>
      <c r="BC62" s="1024"/>
      <c r="BD62" s="51" t="s">
        <v>28</v>
      </c>
      <c r="BE62" s="190"/>
      <c r="BF62" s="15"/>
      <c r="BG62" s="1113">
        <v>0</v>
      </c>
      <c r="BH62" s="1280">
        <f>BM62+BN62</f>
        <v>0</v>
      </c>
      <c r="BI62" s="1024"/>
      <c r="BJ62" s="1024"/>
      <c r="BK62" s="1024"/>
      <c r="BL62" s="1024"/>
      <c r="BM62" s="1114">
        <f>BI62+BJ62+BK62+BL62</f>
        <v>0</v>
      </c>
      <c r="BN62" s="1024"/>
      <c r="BO62" s="51" t="s">
        <v>28</v>
      </c>
      <c r="BP62" s="570"/>
      <c r="BQ62" s="15"/>
      <c r="BR62" s="1300">
        <v>0</v>
      </c>
      <c r="BS62" s="1280">
        <f>BX62+BY62</f>
        <v>0</v>
      </c>
      <c r="BT62" s="1024"/>
      <c r="BU62" s="1024"/>
      <c r="BV62" s="1024"/>
      <c r="BW62" s="1024"/>
      <c r="BX62" s="1114">
        <f>BT62+BU62+BV62+BW62</f>
        <v>0</v>
      </c>
      <c r="BY62" s="1024"/>
      <c r="BZ62" s="51" t="s">
        <v>28</v>
      </c>
      <c r="CA62" s="570"/>
      <c r="CB62" s="15"/>
      <c r="CC62" s="1300">
        <v>0</v>
      </c>
      <c r="CD62" s="1280">
        <f>CI62+CJ62</f>
        <v>0</v>
      </c>
      <c r="CE62" s="1024"/>
      <c r="CF62" s="1024"/>
      <c r="CG62" s="1024"/>
      <c r="CH62" s="1024"/>
      <c r="CI62" s="1114">
        <f>CE62+CF62+CG62+CH62</f>
        <v>0</v>
      </c>
      <c r="CJ62" s="1024"/>
      <c r="CK62" s="51" t="s">
        <v>28</v>
      </c>
      <c r="CL62" s="570"/>
      <c r="CM62" s="15"/>
      <c r="CN62" s="1300">
        <v>0</v>
      </c>
      <c r="CO62" s="1280">
        <f>CT62+CU62</f>
        <v>0</v>
      </c>
      <c r="CP62" s="1024"/>
      <c r="CQ62" s="1024"/>
      <c r="CR62" s="1024"/>
      <c r="CS62" s="1024"/>
      <c r="CT62" s="1114">
        <f>CP62+CQ62+CR62+CS62</f>
        <v>0</v>
      </c>
      <c r="CU62" s="1024"/>
      <c r="CV62" s="51" t="s">
        <v>28</v>
      </c>
      <c r="CW62" s="570"/>
      <c r="CX62" s="15"/>
      <c r="CY62" s="1300">
        <v>0</v>
      </c>
      <c r="CZ62" s="1280">
        <f>DE62+DF62</f>
        <v>0</v>
      </c>
      <c r="DA62" s="1024"/>
      <c r="DB62" s="1024"/>
      <c r="DC62" s="1024"/>
      <c r="DD62" s="1024"/>
      <c r="DE62" s="1114">
        <f>DA62+DB62+DC62+DD62</f>
        <v>0</v>
      </c>
      <c r="DF62" s="1024"/>
      <c r="DG62" s="51" t="s">
        <v>28</v>
      </c>
      <c r="DH62" s="570"/>
      <c r="DI62" s="15"/>
      <c r="DJ62" s="32"/>
      <c r="DK62" s="32"/>
      <c r="DL62" s="32"/>
      <c r="DM62" s="32"/>
      <c r="DN62" s="32"/>
      <c r="DO62" s="32"/>
      <c r="DP62" s="32"/>
      <c r="DQ62" s="32"/>
      <c r="DR62" s="32"/>
      <c r="DS62" s="32">
        <f t="shared" si="13"/>
        <v>0</v>
      </c>
      <c r="DT62" s="32"/>
    </row>
    <row r="63" spans="1:139" ht="74.25" customHeight="1" x14ac:dyDescent="0.25">
      <c r="A63" s="1174"/>
      <c r="B63" s="1179"/>
      <c r="C63" s="1300"/>
      <c r="D63" s="1283"/>
      <c r="E63" s="1127"/>
      <c r="F63" s="1127"/>
      <c r="G63" s="1127"/>
      <c r="H63" s="1127"/>
      <c r="I63" s="1127"/>
      <c r="J63" s="1127"/>
      <c r="K63" s="51" t="s">
        <v>29</v>
      </c>
      <c r="L63" s="204">
        <v>1</v>
      </c>
      <c r="M63" s="58">
        <f t="shared" si="108"/>
        <v>0</v>
      </c>
      <c r="N63" s="15"/>
      <c r="O63" s="1332"/>
      <c r="P63" s="1026"/>
      <c r="Q63" s="1070"/>
      <c r="R63" s="1070"/>
      <c r="S63" s="1070"/>
      <c r="T63" s="1070"/>
      <c r="U63" s="1158"/>
      <c r="V63" s="1070"/>
      <c r="W63" s="525" t="s">
        <v>29</v>
      </c>
      <c r="X63" s="672"/>
      <c r="Y63" s="15"/>
      <c r="Z63" s="1113"/>
      <c r="AA63" s="1283"/>
      <c r="AB63" s="1037"/>
      <c r="AC63" s="1037"/>
      <c r="AD63" s="1037"/>
      <c r="AE63" s="1037"/>
      <c r="AF63" s="1127"/>
      <c r="AG63" s="1037"/>
      <c r="AH63" s="51" t="s">
        <v>29</v>
      </c>
      <c r="AI63" s="190"/>
      <c r="AJ63" s="15"/>
      <c r="AK63" s="1113"/>
      <c r="AL63" s="1283"/>
      <c r="AM63" s="1037"/>
      <c r="AN63" s="1037"/>
      <c r="AO63" s="1037"/>
      <c r="AP63" s="1037"/>
      <c r="AQ63" s="1127"/>
      <c r="AR63" s="1037"/>
      <c r="AS63" s="51" t="s">
        <v>29</v>
      </c>
      <c r="AT63" s="190"/>
      <c r="AU63" s="15"/>
      <c r="AV63" s="1113"/>
      <c r="AW63" s="1283"/>
      <c r="AX63" s="1037"/>
      <c r="AY63" s="1037"/>
      <c r="AZ63" s="1037"/>
      <c r="BA63" s="1037"/>
      <c r="BB63" s="1127"/>
      <c r="BC63" s="1037"/>
      <c r="BD63" s="51" t="s">
        <v>29</v>
      </c>
      <c r="BE63" s="190"/>
      <c r="BF63" s="15"/>
      <c r="BG63" s="1113"/>
      <c r="BH63" s="1283"/>
      <c r="BI63" s="1037"/>
      <c r="BJ63" s="1037"/>
      <c r="BK63" s="1037"/>
      <c r="BL63" s="1037"/>
      <c r="BM63" s="1127"/>
      <c r="BN63" s="1037"/>
      <c r="BO63" s="51" t="s">
        <v>29</v>
      </c>
      <c r="BP63" s="570"/>
      <c r="BQ63" s="15"/>
      <c r="BR63" s="1300"/>
      <c r="BS63" s="1283"/>
      <c r="BT63" s="1037"/>
      <c r="BU63" s="1037"/>
      <c r="BV63" s="1037"/>
      <c r="BW63" s="1037"/>
      <c r="BX63" s="1127"/>
      <c r="BY63" s="1037"/>
      <c r="BZ63" s="51" t="s">
        <v>29</v>
      </c>
      <c r="CA63" s="570"/>
      <c r="CB63" s="15"/>
      <c r="CC63" s="1300"/>
      <c r="CD63" s="1283"/>
      <c r="CE63" s="1037"/>
      <c r="CF63" s="1037"/>
      <c r="CG63" s="1037"/>
      <c r="CH63" s="1037"/>
      <c r="CI63" s="1127"/>
      <c r="CJ63" s="1037"/>
      <c r="CK63" s="51" t="s">
        <v>29</v>
      </c>
      <c r="CL63" s="570"/>
      <c r="CM63" s="15"/>
      <c r="CN63" s="1300"/>
      <c r="CO63" s="1283"/>
      <c r="CP63" s="1037"/>
      <c r="CQ63" s="1037"/>
      <c r="CR63" s="1037"/>
      <c r="CS63" s="1037"/>
      <c r="CT63" s="1127"/>
      <c r="CU63" s="1037"/>
      <c r="CV63" s="51" t="s">
        <v>29</v>
      </c>
      <c r="CW63" s="570"/>
      <c r="CX63" s="15"/>
      <c r="CY63" s="1300"/>
      <c r="CZ63" s="1283"/>
      <c r="DA63" s="1037"/>
      <c r="DB63" s="1037"/>
      <c r="DC63" s="1037"/>
      <c r="DD63" s="1037"/>
      <c r="DE63" s="1127"/>
      <c r="DF63" s="1037"/>
      <c r="DG63" s="51" t="s">
        <v>29</v>
      </c>
      <c r="DH63" s="570"/>
      <c r="DI63" s="15"/>
      <c r="DJ63" s="32"/>
      <c r="DK63" s="32"/>
      <c r="DL63" s="32"/>
      <c r="DM63" s="32"/>
      <c r="DN63" s="32"/>
      <c r="DO63" s="32"/>
      <c r="DP63" s="32"/>
      <c r="DQ63" s="32"/>
      <c r="DR63" s="32"/>
      <c r="DS63" s="32">
        <f t="shared" si="13"/>
        <v>0</v>
      </c>
      <c r="DT63" s="32"/>
    </row>
    <row r="64" spans="1:139" ht="72" customHeight="1" x14ac:dyDescent="0.25">
      <c r="A64" s="1174"/>
      <c r="B64" s="1179"/>
      <c r="C64" s="1300"/>
      <c r="D64" s="1281"/>
      <c r="E64" s="1115"/>
      <c r="F64" s="1115"/>
      <c r="G64" s="1115"/>
      <c r="H64" s="1115"/>
      <c r="I64" s="1115"/>
      <c r="J64" s="1115"/>
      <c r="K64" s="51" t="s">
        <v>30</v>
      </c>
      <c r="L64" s="206">
        <v>1</v>
      </c>
      <c r="M64" s="58">
        <f t="shared" si="108"/>
        <v>0</v>
      </c>
      <c r="N64" s="7"/>
      <c r="O64" s="1332"/>
      <c r="P64" s="1027"/>
      <c r="Q64" s="1071"/>
      <c r="R64" s="1071"/>
      <c r="S64" s="1071"/>
      <c r="T64" s="1071"/>
      <c r="U64" s="1159"/>
      <c r="V64" s="1071"/>
      <c r="W64" s="525" t="s">
        <v>30</v>
      </c>
      <c r="X64" s="697"/>
      <c r="Y64" s="7"/>
      <c r="Z64" s="1113"/>
      <c r="AA64" s="1281"/>
      <c r="AB64" s="1029"/>
      <c r="AC64" s="1029"/>
      <c r="AD64" s="1029"/>
      <c r="AE64" s="1029"/>
      <c r="AF64" s="1115"/>
      <c r="AG64" s="1029"/>
      <c r="AH64" s="51" t="s">
        <v>30</v>
      </c>
      <c r="AI64" s="568"/>
      <c r="AJ64" s="7"/>
      <c r="AK64" s="1113"/>
      <c r="AL64" s="1281"/>
      <c r="AM64" s="1029"/>
      <c r="AN64" s="1029"/>
      <c r="AO64" s="1029"/>
      <c r="AP64" s="1029"/>
      <c r="AQ64" s="1115"/>
      <c r="AR64" s="1029"/>
      <c r="AS64" s="51" t="s">
        <v>30</v>
      </c>
      <c r="AT64" s="568"/>
      <c r="AU64" s="7"/>
      <c r="AV64" s="1113"/>
      <c r="AW64" s="1281"/>
      <c r="AX64" s="1029"/>
      <c r="AY64" s="1029"/>
      <c r="AZ64" s="1029"/>
      <c r="BA64" s="1029"/>
      <c r="BB64" s="1115"/>
      <c r="BC64" s="1029"/>
      <c r="BD64" s="51" t="s">
        <v>30</v>
      </c>
      <c r="BE64" s="568"/>
      <c r="BF64" s="7"/>
      <c r="BG64" s="1113"/>
      <c r="BH64" s="1281"/>
      <c r="BI64" s="1029"/>
      <c r="BJ64" s="1029"/>
      <c r="BK64" s="1029"/>
      <c r="BL64" s="1029"/>
      <c r="BM64" s="1115"/>
      <c r="BN64" s="1029"/>
      <c r="BO64" s="51" t="s">
        <v>30</v>
      </c>
      <c r="BP64" s="568"/>
      <c r="BQ64" s="7"/>
      <c r="BR64" s="1300"/>
      <c r="BS64" s="1281"/>
      <c r="BT64" s="1029"/>
      <c r="BU64" s="1029"/>
      <c r="BV64" s="1029"/>
      <c r="BW64" s="1029"/>
      <c r="BX64" s="1115"/>
      <c r="BY64" s="1029"/>
      <c r="BZ64" s="51" t="s">
        <v>30</v>
      </c>
      <c r="CA64" s="568"/>
      <c r="CB64" s="7"/>
      <c r="CC64" s="1300"/>
      <c r="CD64" s="1281"/>
      <c r="CE64" s="1029"/>
      <c r="CF64" s="1029"/>
      <c r="CG64" s="1029"/>
      <c r="CH64" s="1029"/>
      <c r="CI64" s="1115"/>
      <c r="CJ64" s="1029"/>
      <c r="CK64" s="51" t="s">
        <v>30</v>
      </c>
      <c r="CL64" s="568"/>
      <c r="CM64" s="7"/>
      <c r="CN64" s="1300"/>
      <c r="CO64" s="1281"/>
      <c r="CP64" s="1029"/>
      <c r="CQ64" s="1029"/>
      <c r="CR64" s="1029"/>
      <c r="CS64" s="1029"/>
      <c r="CT64" s="1115"/>
      <c r="CU64" s="1029"/>
      <c r="CV64" s="51" t="s">
        <v>30</v>
      </c>
      <c r="CW64" s="568"/>
      <c r="CX64" s="7"/>
      <c r="CY64" s="1300"/>
      <c r="CZ64" s="1281"/>
      <c r="DA64" s="1029"/>
      <c r="DB64" s="1029"/>
      <c r="DC64" s="1029"/>
      <c r="DD64" s="1029"/>
      <c r="DE64" s="1115"/>
      <c r="DF64" s="1029"/>
      <c r="DG64" s="51" t="s">
        <v>30</v>
      </c>
      <c r="DH64" s="568"/>
      <c r="DI64" s="7"/>
      <c r="DJ64" s="32">
        <v>1000</v>
      </c>
      <c r="DK64" s="32"/>
      <c r="DL64" s="32">
        <v>1000</v>
      </c>
      <c r="DM64" s="32"/>
      <c r="DN64" s="32"/>
      <c r="DO64" s="32"/>
      <c r="DP64" s="32"/>
      <c r="DQ64" s="32"/>
      <c r="DR64" s="32"/>
      <c r="DS64" s="32">
        <f t="shared" si="13"/>
        <v>2000</v>
      </c>
      <c r="DT64" s="32"/>
      <c r="DU64" s="35">
        <f>DV64+DW64+DX64+DY64+EA64</f>
        <v>2000</v>
      </c>
      <c r="DV64" s="35">
        <v>0</v>
      </c>
      <c r="DW64" s="35">
        <f>DS64*0.7</f>
        <v>1400</v>
      </c>
      <c r="DX64" s="35"/>
      <c r="DY64" s="35">
        <f>DS64*0.15</f>
        <v>300</v>
      </c>
      <c r="DZ64" s="35">
        <f>SUM(DV64:DY64)</f>
        <v>1700</v>
      </c>
      <c r="EA64" s="35">
        <f>DS64*0.15</f>
        <v>300</v>
      </c>
    </row>
    <row r="65" spans="1:139" ht="175.5" customHeight="1" x14ac:dyDescent="0.25">
      <c r="A65" s="50" t="s">
        <v>594</v>
      </c>
      <c r="B65" s="615" t="s">
        <v>77</v>
      </c>
      <c r="C65" s="91">
        <f t="shared" ref="C65:J66" si="109">O65+Z65+AK65+AV65+BG65+BR65+CC65+CN65+CY65</f>
        <v>2000</v>
      </c>
      <c r="D65" s="63">
        <f t="shared" si="109"/>
        <v>2000</v>
      </c>
      <c r="E65" s="71">
        <f t="shared" si="109"/>
        <v>0</v>
      </c>
      <c r="F65" s="71">
        <f t="shared" si="109"/>
        <v>2000</v>
      </c>
      <c r="G65" s="71">
        <f t="shared" si="109"/>
        <v>0</v>
      </c>
      <c r="H65" s="71">
        <f t="shared" si="109"/>
        <v>0</v>
      </c>
      <c r="I65" s="71">
        <f t="shared" si="109"/>
        <v>2000</v>
      </c>
      <c r="J65" s="71">
        <f t="shared" si="109"/>
        <v>0</v>
      </c>
      <c r="K65" s="51" t="s">
        <v>31</v>
      </c>
      <c r="L65" s="204">
        <v>2</v>
      </c>
      <c r="M65" s="58">
        <f t="shared" si="108"/>
        <v>595</v>
      </c>
      <c r="N65" s="15"/>
      <c r="O65" s="691">
        <v>0</v>
      </c>
      <c r="P65" s="643">
        <f>U65+V65</f>
        <v>2000</v>
      </c>
      <c r="Q65" s="675"/>
      <c r="R65" s="675">
        <v>2000</v>
      </c>
      <c r="S65" s="675"/>
      <c r="T65" s="675"/>
      <c r="U65" s="683">
        <f>Q65+R65+S65+T65</f>
        <v>2000</v>
      </c>
      <c r="V65" s="675"/>
      <c r="W65" s="525" t="s">
        <v>31</v>
      </c>
      <c r="X65" s="672">
        <v>595</v>
      </c>
      <c r="Y65" s="15"/>
      <c r="Z65" s="97">
        <v>2000</v>
      </c>
      <c r="AA65" s="93">
        <f>AF65+AG65</f>
        <v>0</v>
      </c>
      <c r="AB65" s="137"/>
      <c r="AC65" s="137"/>
      <c r="AD65" s="137"/>
      <c r="AE65" s="137"/>
      <c r="AF65" s="76">
        <f>AB65+AC65+AD65+AE65</f>
        <v>0</v>
      </c>
      <c r="AG65" s="137"/>
      <c r="AH65" s="51" t="s">
        <v>31</v>
      </c>
      <c r="AI65" s="190"/>
      <c r="AJ65" s="15"/>
      <c r="AK65" s="97">
        <v>0</v>
      </c>
      <c r="AL65" s="93">
        <f>AQ65+AR65</f>
        <v>0</v>
      </c>
      <c r="AM65" s="137"/>
      <c r="AN65" s="137"/>
      <c r="AO65" s="137"/>
      <c r="AP65" s="137"/>
      <c r="AQ65" s="76">
        <f>AM65+AN65+AO65+AP65</f>
        <v>0</v>
      </c>
      <c r="AR65" s="137"/>
      <c r="AS65" s="51" t="s">
        <v>31</v>
      </c>
      <c r="AT65" s="190"/>
      <c r="AU65" s="15"/>
      <c r="AV65" s="97">
        <v>0</v>
      </c>
      <c r="AW65" s="93">
        <f>BB65+BC65</f>
        <v>0</v>
      </c>
      <c r="AX65" s="137"/>
      <c r="AY65" s="137"/>
      <c r="AZ65" s="137"/>
      <c r="BA65" s="137"/>
      <c r="BB65" s="76">
        <f>AX65+AY65+AZ65+BA65</f>
        <v>0</v>
      </c>
      <c r="BC65" s="137"/>
      <c r="BD65" s="51" t="s">
        <v>31</v>
      </c>
      <c r="BE65" s="190"/>
      <c r="BF65" s="15"/>
      <c r="BG65" s="97">
        <v>0</v>
      </c>
      <c r="BH65" s="93">
        <f>BM65+BN65</f>
        <v>0</v>
      </c>
      <c r="BI65" s="137"/>
      <c r="BJ65" s="137"/>
      <c r="BK65" s="137"/>
      <c r="BL65" s="137"/>
      <c r="BM65" s="76">
        <f>BI65+BJ65+BK65+BL65</f>
        <v>0</v>
      </c>
      <c r="BN65" s="137"/>
      <c r="BO65" s="51" t="s">
        <v>31</v>
      </c>
      <c r="BP65" s="570"/>
      <c r="BQ65" s="15"/>
      <c r="BR65" s="91">
        <v>0</v>
      </c>
      <c r="BS65" s="93">
        <f>BX65+BY65</f>
        <v>0</v>
      </c>
      <c r="BT65" s="137"/>
      <c r="BU65" s="137"/>
      <c r="BV65" s="137"/>
      <c r="BW65" s="137"/>
      <c r="BX65" s="76">
        <f>BT65+BU65+BV65+BW65</f>
        <v>0</v>
      </c>
      <c r="BY65" s="137"/>
      <c r="BZ65" s="51" t="s">
        <v>31</v>
      </c>
      <c r="CA65" s="570"/>
      <c r="CB65" s="15"/>
      <c r="CC65" s="91">
        <v>0</v>
      </c>
      <c r="CD65" s="93">
        <f>CI65+CJ65</f>
        <v>0</v>
      </c>
      <c r="CE65" s="137"/>
      <c r="CF65" s="137"/>
      <c r="CG65" s="137"/>
      <c r="CH65" s="137"/>
      <c r="CI65" s="76">
        <f>CE65+CF65+CG65+CH65</f>
        <v>0</v>
      </c>
      <c r="CJ65" s="137"/>
      <c r="CK65" s="51" t="s">
        <v>31</v>
      </c>
      <c r="CL65" s="570"/>
      <c r="CM65" s="15"/>
      <c r="CN65" s="91">
        <v>0</v>
      </c>
      <c r="CO65" s="93">
        <f>CT65+CU65</f>
        <v>0</v>
      </c>
      <c r="CP65" s="137"/>
      <c r="CQ65" s="137"/>
      <c r="CR65" s="137"/>
      <c r="CS65" s="137"/>
      <c r="CT65" s="76">
        <f>CP65+CQ65+CR65+CS65</f>
        <v>0</v>
      </c>
      <c r="CU65" s="137"/>
      <c r="CV65" s="51" t="s">
        <v>31</v>
      </c>
      <c r="CW65" s="570"/>
      <c r="CX65" s="15"/>
      <c r="CY65" s="91">
        <v>0</v>
      </c>
      <c r="CZ65" s="93">
        <f>DE65+DF65</f>
        <v>0</v>
      </c>
      <c r="DA65" s="137"/>
      <c r="DB65" s="137"/>
      <c r="DC65" s="137"/>
      <c r="DD65" s="137"/>
      <c r="DE65" s="76">
        <f>DA65+DB65+DC65+DD65</f>
        <v>0</v>
      </c>
      <c r="DF65" s="137"/>
      <c r="DG65" s="51" t="s">
        <v>31</v>
      </c>
      <c r="DH65" s="570"/>
      <c r="DI65" s="15"/>
      <c r="DJ65" s="32"/>
      <c r="DK65" s="32">
        <v>2500</v>
      </c>
      <c r="DL65" s="32">
        <v>2500</v>
      </c>
      <c r="DM65" s="32"/>
      <c r="DN65" s="32"/>
      <c r="DO65" s="32"/>
      <c r="DP65" s="32"/>
      <c r="DQ65" s="32"/>
      <c r="DR65" s="32"/>
      <c r="DS65" s="32">
        <f t="shared" si="13"/>
        <v>5000</v>
      </c>
      <c r="DT65" s="32"/>
      <c r="DU65" s="35">
        <f>DV65+DW65+DX65+DY65+EA65</f>
        <v>5000</v>
      </c>
      <c r="DV65" s="35">
        <v>0</v>
      </c>
      <c r="DW65" s="35">
        <f>DS65*1</f>
        <v>5000</v>
      </c>
      <c r="DX65" s="35"/>
      <c r="DY65" s="35"/>
      <c r="DZ65" s="35">
        <f>SUM(DV65:DY65)</f>
        <v>5000</v>
      </c>
      <c r="EA65" s="35"/>
    </row>
    <row r="66" spans="1:139" ht="225" customHeight="1" x14ac:dyDescent="0.25">
      <c r="A66" s="50" t="s">
        <v>591</v>
      </c>
      <c r="B66" s="615" t="s">
        <v>77</v>
      </c>
      <c r="C66" s="91">
        <f t="shared" si="109"/>
        <v>3000</v>
      </c>
      <c r="D66" s="63">
        <f t="shared" si="109"/>
        <v>3000</v>
      </c>
      <c r="E66" s="71">
        <f t="shared" si="109"/>
        <v>0</v>
      </c>
      <c r="F66" s="71">
        <f t="shared" si="109"/>
        <v>3000</v>
      </c>
      <c r="G66" s="71">
        <f t="shared" si="109"/>
        <v>0</v>
      </c>
      <c r="H66" s="71">
        <f t="shared" si="109"/>
        <v>0</v>
      </c>
      <c r="I66" s="71">
        <f t="shared" si="109"/>
        <v>3000</v>
      </c>
      <c r="J66" s="71">
        <f t="shared" si="109"/>
        <v>0</v>
      </c>
      <c r="K66" s="51" t="s">
        <v>31</v>
      </c>
      <c r="L66" s="204">
        <v>2</v>
      </c>
      <c r="M66" s="58">
        <f t="shared" si="108"/>
        <v>441</v>
      </c>
      <c r="N66" s="15"/>
      <c r="O66" s="691">
        <v>0</v>
      </c>
      <c r="P66" s="643">
        <f>U66+V66</f>
        <v>3000</v>
      </c>
      <c r="Q66" s="675"/>
      <c r="R66" s="675">
        <v>3000</v>
      </c>
      <c r="S66" s="675"/>
      <c r="T66" s="675"/>
      <c r="U66" s="683">
        <f>Q66+R66+S66+T66</f>
        <v>3000</v>
      </c>
      <c r="V66" s="675"/>
      <c r="W66" s="525" t="s">
        <v>31</v>
      </c>
      <c r="X66" s="672">
        <v>441</v>
      </c>
      <c r="Y66" s="15"/>
      <c r="Z66" s="97">
        <v>3000</v>
      </c>
      <c r="AA66" s="93">
        <f>AF66+AG66</f>
        <v>0</v>
      </c>
      <c r="AB66" s="137"/>
      <c r="AC66" s="137"/>
      <c r="AD66" s="137"/>
      <c r="AE66" s="137"/>
      <c r="AF66" s="76">
        <f>AB66+AC66+AD66+AE66</f>
        <v>0</v>
      </c>
      <c r="AG66" s="137"/>
      <c r="AH66" s="51" t="s">
        <v>31</v>
      </c>
      <c r="AI66" s="190"/>
      <c r="AJ66" s="15"/>
      <c r="AK66" s="97">
        <v>0</v>
      </c>
      <c r="AL66" s="93">
        <f>AQ66+AR66</f>
        <v>0</v>
      </c>
      <c r="AM66" s="137"/>
      <c r="AN66" s="137"/>
      <c r="AO66" s="137"/>
      <c r="AP66" s="137"/>
      <c r="AQ66" s="76">
        <f>AM66+AN66+AO66+AP66</f>
        <v>0</v>
      </c>
      <c r="AR66" s="137"/>
      <c r="AS66" s="51" t="s">
        <v>31</v>
      </c>
      <c r="AT66" s="190"/>
      <c r="AU66" s="15"/>
      <c r="AV66" s="97">
        <v>0</v>
      </c>
      <c r="AW66" s="93">
        <f>BB66+BC66</f>
        <v>0</v>
      </c>
      <c r="AX66" s="137"/>
      <c r="AY66" s="137"/>
      <c r="AZ66" s="137"/>
      <c r="BA66" s="137"/>
      <c r="BB66" s="76">
        <f>AX66+AY66+AZ66+BA66</f>
        <v>0</v>
      </c>
      <c r="BC66" s="137"/>
      <c r="BD66" s="51" t="s">
        <v>31</v>
      </c>
      <c r="BE66" s="190"/>
      <c r="BF66" s="15"/>
      <c r="BG66" s="97">
        <v>0</v>
      </c>
      <c r="BH66" s="93">
        <f>BM66+BN66</f>
        <v>0</v>
      </c>
      <c r="BI66" s="137"/>
      <c r="BJ66" s="137"/>
      <c r="BK66" s="137"/>
      <c r="BL66" s="137"/>
      <c r="BM66" s="76">
        <f>BI66+BJ66+BK66+BL66</f>
        <v>0</v>
      </c>
      <c r="BN66" s="137"/>
      <c r="BO66" s="51" t="s">
        <v>31</v>
      </c>
      <c r="BP66" s="570"/>
      <c r="BQ66" s="15"/>
      <c r="BR66" s="91">
        <v>0</v>
      </c>
      <c r="BS66" s="93">
        <f>BX66+BY66</f>
        <v>0</v>
      </c>
      <c r="BT66" s="137"/>
      <c r="BU66" s="137"/>
      <c r="BV66" s="137"/>
      <c r="BW66" s="137"/>
      <c r="BX66" s="76">
        <f>BT66+BU66+BV66+BW66</f>
        <v>0</v>
      </c>
      <c r="BY66" s="137"/>
      <c r="BZ66" s="51" t="s">
        <v>31</v>
      </c>
      <c r="CA66" s="570"/>
      <c r="CB66" s="15"/>
      <c r="CC66" s="91">
        <v>0</v>
      </c>
      <c r="CD66" s="93">
        <f>CI66+CJ66</f>
        <v>0</v>
      </c>
      <c r="CE66" s="137"/>
      <c r="CF66" s="137"/>
      <c r="CG66" s="137"/>
      <c r="CH66" s="137"/>
      <c r="CI66" s="76">
        <f>CE66+CF66+CG66+CH66</f>
        <v>0</v>
      </c>
      <c r="CJ66" s="137"/>
      <c r="CK66" s="51" t="s">
        <v>31</v>
      </c>
      <c r="CL66" s="570"/>
      <c r="CM66" s="15"/>
      <c r="CN66" s="91">
        <v>0</v>
      </c>
      <c r="CO66" s="93">
        <f>CT66+CU66</f>
        <v>0</v>
      </c>
      <c r="CP66" s="137"/>
      <c r="CQ66" s="137"/>
      <c r="CR66" s="137"/>
      <c r="CS66" s="137"/>
      <c r="CT66" s="76">
        <f>CP66+CQ66+CR66+CS66</f>
        <v>0</v>
      </c>
      <c r="CU66" s="137"/>
      <c r="CV66" s="51" t="s">
        <v>31</v>
      </c>
      <c r="CW66" s="570"/>
      <c r="CX66" s="15"/>
      <c r="CY66" s="91">
        <v>0</v>
      </c>
      <c r="CZ66" s="93">
        <f>DE66+DF66</f>
        <v>0</v>
      </c>
      <c r="DA66" s="137"/>
      <c r="DB66" s="137"/>
      <c r="DC66" s="137"/>
      <c r="DD66" s="137"/>
      <c r="DE66" s="76">
        <f>DA66+DB66+DC66+DD66</f>
        <v>0</v>
      </c>
      <c r="DF66" s="137"/>
      <c r="DG66" s="51" t="s">
        <v>31</v>
      </c>
      <c r="DH66" s="570"/>
      <c r="DI66" s="15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5"/>
    </row>
    <row r="67" spans="1:139" ht="60" customHeight="1" x14ac:dyDescent="0.25">
      <c r="A67" s="1174" t="s">
        <v>595</v>
      </c>
      <c r="B67" s="1179" t="s">
        <v>78</v>
      </c>
      <c r="C67" s="1300">
        <f>O67+Z67+AK67+AV67+BG67+BR67+CC67+CN67+CY67</f>
        <v>2000</v>
      </c>
      <c r="D67" s="1280"/>
      <c r="E67" s="1280"/>
      <c r="F67" s="1280"/>
      <c r="G67" s="1280"/>
      <c r="H67" s="1280"/>
      <c r="I67" s="1280"/>
      <c r="J67" s="1280"/>
      <c r="K67" s="51" t="s">
        <v>31</v>
      </c>
      <c r="L67" s="204">
        <v>1</v>
      </c>
      <c r="M67" s="58">
        <f t="shared" si="108"/>
        <v>0</v>
      </c>
      <c r="N67" s="15"/>
      <c r="O67" s="1332">
        <v>0</v>
      </c>
      <c r="P67" s="1066">
        <f>U67+V67</f>
        <v>0</v>
      </c>
      <c r="Q67" s="1069"/>
      <c r="R67" s="1069"/>
      <c r="S67" s="1069"/>
      <c r="T67" s="1069"/>
      <c r="U67" s="1157">
        <f>Q67+R67+S67+T67</f>
        <v>0</v>
      </c>
      <c r="V67" s="1069"/>
      <c r="W67" s="525" t="s">
        <v>31</v>
      </c>
      <c r="X67" s="672"/>
      <c r="Y67" s="15"/>
      <c r="Z67" s="1113">
        <v>2000</v>
      </c>
      <c r="AA67" s="1280">
        <f>AF67+AG67</f>
        <v>0</v>
      </c>
      <c r="AB67" s="1024"/>
      <c r="AC67" s="1024"/>
      <c r="AD67" s="1024"/>
      <c r="AE67" s="1024"/>
      <c r="AF67" s="1114">
        <f>AB67+AC67+AD67+AE67</f>
        <v>0</v>
      </c>
      <c r="AG67" s="1024"/>
      <c r="AH67" s="51" t="s">
        <v>31</v>
      </c>
      <c r="AI67" s="190"/>
      <c r="AJ67" s="15"/>
      <c r="AK67" s="1113">
        <v>0</v>
      </c>
      <c r="AL67" s="1280">
        <f>AQ67+AR67</f>
        <v>0</v>
      </c>
      <c r="AM67" s="1024"/>
      <c r="AN67" s="1024"/>
      <c r="AO67" s="1024"/>
      <c r="AP67" s="1024"/>
      <c r="AQ67" s="1114">
        <f>AM67+AN67+AO67+AP67</f>
        <v>0</v>
      </c>
      <c r="AR67" s="1024"/>
      <c r="AS67" s="51" t="s">
        <v>31</v>
      </c>
      <c r="AT67" s="190"/>
      <c r="AU67" s="15"/>
      <c r="AV67" s="1113">
        <v>0</v>
      </c>
      <c r="AW67" s="1280">
        <f>BB67+BC67</f>
        <v>0</v>
      </c>
      <c r="AX67" s="1024"/>
      <c r="AY67" s="1024"/>
      <c r="AZ67" s="1024"/>
      <c r="BA67" s="1024"/>
      <c r="BB67" s="1114">
        <f>AX67+AY67+AZ67+BA67</f>
        <v>0</v>
      </c>
      <c r="BC67" s="1024"/>
      <c r="BD67" s="51" t="s">
        <v>31</v>
      </c>
      <c r="BE67" s="190"/>
      <c r="BF67" s="15"/>
      <c r="BG67" s="1113">
        <v>0</v>
      </c>
      <c r="BH67" s="1280">
        <f>BM67+BN67</f>
        <v>0</v>
      </c>
      <c r="BI67" s="1024"/>
      <c r="BJ67" s="1024"/>
      <c r="BK67" s="1024"/>
      <c r="BL67" s="1024"/>
      <c r="BM67" s="1114">
        <f>BI67+BJ67+BK67+BL67</f>
        <v>0</v>
      </c>
      <c r="BN67" s="1024"/>
      <c r="BO67" s="51" t="s">
        <v>31</v>
      </c>
      <c r="BP67" s="570"/>
      <c r="BQ67" s="15"/>
      <c r="BR67" s="1300">
        <v>0</v>
      </c>
      <c r="BS67" s="1280">
        <f>BX67+BY67</f>
        <v>0</v>
      </c>
      <c r="BT67" s="1024"/>
      <c r="BU67" s="1024"/>
      <c r="BV67" s="1024"/>
      <c r="BW67" s="1024"/>
      <c r="BX67" s="1114">
        <f>BT67+BU67+BV67+BW67</f>
        <v>0</v>
      </c>
      <c r="BY67" s="1024"/>
      <c r="BZ67" s="51" t="s">
        <v>31</v>
      </c>
      <c r="CA67" s="570"/>
      <c r="CB67" s="15"/>
      <c r="CC67" s="1300">
        <v>0</v>
      </c>
      <c r="CD67" s="1280">
        <f>CI67+CJ67</f>
        <v>0</v>
      </c>
      <c r="CE67" s="1024"/>
      <c r="CF67" s="1024"/>
      <c r="CG67" s="1024"/>
      <c r="CH67" s="1024"/>
      <c r="CI67" s="1114">
        <f>CE67+CF67+CG67+CH67</f>
        <v>0</v>
      </c>
      <c r="CJ67" s="1024"/>
      <c r="CK67" s="51" t="s">
        <v>31</v>
      </c>
      <c r="CL67" s="570"/>
      <c r="CM67" s="15"/>
      <c r="CN67" s="1300">
        <v>0</v>
      </c>
      <c r="CO67" s="1280">
        <f>CT67+CU67</f>
        <v>0</v>
      </c>
      <c r="CP67" s="1024"/>
      <c r="CQ67" s="1024"/>
      <c r="CR67" s="1024"/>
      <c r="CS67" s="1024"/>
      <c r="CT67" s="1114">
        <f>CP67+CQ67+CR67+CS67</f>
        <v>0</v>
      </c>
      <c r="CU67" s="1024"/>
      <c r="CV67" s="51" t="s">
        <v>31</v>
      </c>
      <c r="CW67" s="570"/>
      <c r="CX67" s="15"/>
      <c r="CY67" s="1300">
        <v>0</v>
      </c>
      <c r="CZ67" s="1280">
        <f>DE67+DF67</f>
        <v>0</v>
      </c>
      <c r="DA67" s="1024"/>
      <c r="DB67" s="1024"/>
      <c r="DC67" s="1024"/>
      <c r="DD67" s="1024"/>
      <c r="DE67" s="1114">
        <f>DA67+DB67+DC67+DD67</f>
        <v>0</v>
      </c>
      <c r="DF67" s="1024"/>
      <c r="DG67" s="51" t="s">
        <v>31</v>
      </c>
      <c r="DH67" s="570"/>
      <c r="DI67" s="15"/>
      <c r="DJ67" s="32">
        <v>300</v>
      </c>
      <c r="DK67" s="32">
        <v>350</v>
      </c>
      <c r="DL67" s="32">
        <v>350</v>
      </c>
      <c r="DM67" s="32"/>
      <c r="DN67" s="32"/>
      <c r="DO67" s="32"/>
      <c r="DP67" s="32"/>
      <c r="DQ67" s="32"/>
      <c r="DR67" s="32"/>
      <c r="DS67" s="32">
        <f t="shared" si="13"/>
        <v>1000</v>
      </c>
      <c r="DT67" s="32"/>
      <c r="DU67" s="35">
        <f>DV67+DW67+DX67+DY67+EA67</f>
        <v>1000</v>
      </c>
      <c r="DV67" s="35">
        <v>0</v>
      </c>
      <c r="DW67" s="35">
        <f>DS67*0.5</f>
        <v>500</v>
      </c>
      <c r="DX67" s="35">
        <v>0</v>
      </c>
      <c r="DY67" s="35">
        <f>DS67*0.5</f>
        <v>500</v>
      </c>
      <c r="DZ67" s="35">
        <f>SUM(DV67:DY67)</f>
        <v>1000</v>
      </c>
      <c r="EA67" s="35"/>
    </row>
    <row r="68" spans="1:139" ht="75.75" customHeight="1" x14ac:dyDescent="0.25">
      <c r="A68" s="1174"/>
      <c r="B68" s="1179"/>
      <c r="C68" s="1300"/>
      <c r="D68" s="1283"/>
      <c r="E68" s="1283"/>
      <c r="F68" s="1283"/>
      <c r="G68" s="1283"/>
      <c r="H68" s="1283"/>
      <c r="I68" s="1283"/>
      <c r="J68" s="1283"/>
      <c r="K68" s="51" t="s">
        <v>32</v>
      </c>
      <c r="L68" s="204">
        <v>1</v>
      </c>
      <c r="M68" s="58">
        <f t="shared" si="108"/>
        <v>0</v>
      </c>
      <c r="N68" s="15"/>
      <c r="O68" s="1332"/>
      <c r="P68" s="1026"/>
      <c r="Q68" s="1070"/>
      <c r="R68" s="1070"/>
      <c r="S68" s="1070"/>
      <c r="T68" s="1070"/>
      <c r="U68" s="1158"/>
      <c r="V68" s="1070"/>
      <c r="W68" s="525" t="s">
        <v>32</v>
      </c>
      <c r="X68" s="672"/>
      <c r="Y68" s="15"/>
      <c r="Z68" s="1113"/>
      <c r="AA68" s="1283"/>
      <c r="AB68" s="1037"/>
      <c r="AC68" s="1037"/>
      <c r="AD68" s="1037"/>
      <c r="AE68" s="1037"/>
      <c r="AF68" s="1127"/>
      <c r="AG68" s="1037"/>
      <c r="AH68" s="51" t="s">
        <v>32</v>
      </c>
      <c r="AI68" s="190"/>
      <c r="AJ68" s="15"/>
      <c r="AK68" s="1113"/>
      <c r="AL68" s="1283"/>
      <c r="AM68" s="1037"/>
      <c r="AN68" s="1037"/>
      <c r="AO68" s="1037"/>
      <c r="AP68" s="1037"/>
      <c r="AQ68" s="1127"/>
      <c r="AR68" s="1037"/>
      <c r="AS68" s="51" t="s">
        <v>32</v>
      </c>
      <c r="AT68" s="190"/>
      <c r="AU68" s="15"/>
      <c r="AV68" s="1113"/>
      <c r="AW68" s="1283"/>
      <c r="AX68" s="1037"/>
      <c r="AY68" s="1037"/>
      <c r="AZ68" s="1037"/>
      <c r="BA68" s="1037"/>
      <c r="BB68" s="1127"/>
      <c r="BC68" s="1037"/>
      <c r="BD68" s="51" t="s">
        <v>32</v>
      </c>
      <c r="BE68" s="190"/>
      <c r="BF68" s="15"/>
      <c r="BG68" s="1113"/>
      <c r="BH68" s="1283"/>
      <c r="BI68" s="1037"/>
      <c r="BJ68" s="1037"/>
      <c r="BK68" s="1037"/>
      <c r="BL68" s="1037"/>
      <c r="BM68" s="1127"/>
      <c r="BN68" s="1037"/>
      <c r="BO68" s="51" t="s">
        <v>32</v>
      </c>
      <c r="BP68" s="570"/>
      <c r="BQ68" s="15"/>
      <c r="BR68" s="1300"/>
      <c r="BS68" s="1283"/>
      <c r="BT68" s="1037"/>
      <c r="BU68" s="1037"/>
      <c r="BV68" s="1037"/>
      <c r="BW68" s="1037"/>
      <c r="BX68" s="1127"/>
      <c r="BY68" s="1037"/>
      <c r="BZ68" s="51" t="s">
        <v>32</v>
      </c>
      <c r="CA68" s="570"/>
      <c r="CB68" s="15"/>
      <c r="CC68" s="1300"/>
      <c r="CD68" s="1283"/>
      <c r="CE68" s="1037"/>
      <c r="CF68" s="1037"/>
      <c r="CG68" s="1037"/>
      <c r="CH68" s="1037"/>
      <c r="CI68" s="1127"/>
      <c r="CJ68" s="1037"/>
      <c r="CK68" s="51" t="s">
        <v>32</v>
      </c>
      <c r="CL68" s="570"/>
      <c r="CM68" s="15"/>
      <c r="CN68" s="1300"/>
      <c r="CO68" s="1283"/>
      <c r="CP68" s="1037"/>
      <c r="CQ68" s="1037"/>
      <c r="CR68" s="1037"/>
      <c r="CS68" s="1037"/>
      <c r="CT68" s="1127"/>
      <c r="CU68" s="1037"/>
      <c r="CV68" s="51" t="s">
        <v>32</v>
      </c>
      <c r="CW68" s="570"/>
      <c r="CX68" s="15"/>
      <c r="CY68" s="1300"/>
      <c r="CZ68" s="1283"/>
      <c r="DA68" s="1037"/>
      <c r="DB68" s="1037"/>
      <c r="DC68" s="1037"/>
      <c r="DD68" s="1037"/>
      <c r="DE68" s="1127"/>
      <c r="DF68" s="1037"/>
      <c r="DG68" s="51" t="s">
        <v>32</v>
      </c>
      <c r="DH68" s="570"/>
      <c r="DI68" s="15"/>
      <c r="DJ68" s="32"/>
      <c r="DK68" s="32">
        <v>1500</v>
      </c>
      <c r="DL68" s="32">
        <v>1500</v>
      </c>
      <c r="DM68" s="32"/>
      <c r="DN68" s="32"/>
      <c r="DO68" s="32"/>
      <c r="DP68" s="32"/>
      <c r="DQ68" s="32"/>
      <c r="DR68" s="32"/>
      <c r="DS68" s="32">
        <f t="shared" si="13"/>
        <v>3000</v>
      </c>
      <c r="DT68" s="32"/>
      <c r="DU68" s="35">
        <f>DV68+DW68+DX68+DY68+EA68</f>
        <v>3000</v>
      </c>
      <c r="DV68" s="35">
        <v>0</v>
      </c>
      <c r="DW68" s="35">
        <f>DS68*0.7</f>
        <v>2100</v>
      </c>
      <c r="DX68" s="35"/>
      <c r="DY68" s="35">
        <f>DS68*0.15</f>
        <v>450</v>
      </c>
      <c r="DZ68" s="35">
        <f>SUM(DV68:DY68)</f>
        <v>2550</v>
      </c>
      <c r="EA68" s="35">
        <f>DS68*0.15</f>
        <v>450</v>
      </c>
    </row>
    <row r="69" spans="1:139" ht="73.5" customHeight="1" x14ac:dyDescent="0.25">
      <c r="A69" s="1174"/>
      <c r="B69" s="1179"/>
      <c r="C69" s="1300"/>
      <c r="D69" s="1281"/>
      <c r="E69" s="1281"/>
      <c r="F69" s="1281"/>
      <c r="G69" s="1281"/>
      <c r="H69" s="1281"/>
      <c r="I69" s="1281"/>
      <c r="J69" s="1281"/>
      <c r="K69" s="51" t="s">
        <v>33</v>
      </c>
      <c r="L69" s="204">
        <v>100</v>
      </c>
      <c r="M69" s="58">
        <f t="shared" si="108"/>
        <v>0</v>
      </c>
      <c r="N69" s="15"/>
      <c r="O69" s="1332"/>
      <c r="P69" s="1027"/>
      <c r="Q69" s="1071"/>
      <c r="R69" s="1071"/>
      <c r="S69" s="1071"/>
      <c r="T69" s="1071"/>
      <c r="U69" s="1159"/>
      <c r="V69" s="1071"/>
      <c r="W69" s="525" t="s">
        <v>33</v>
      </c>
      <c r="X69" s="672"/>
      <c r="Y69" s="15"/>
      <c r="Z69" s="1113"/>
      <c r="AA69" s="1281"/>
      <c r="AB69" s="1029"/>
      <c r="AC69" s="1029"/>
      <c r="AD69" s="1029"/>
      <c r="AE69" s="1029"/>
      <c r="AF69" s="1115"/>
      <c r="AG69" s="1029"/>
      <c r="AH69" s="51" t="s">
        <v>33</v>
      </c>
      <c r="AI69" s="190"/>
      <c r="AJ69" s="15"/>
      <c r="AK69" s="1113"/>
      <c r="AL69" s="1281"/>
      <c r="AM69" s="1029"/>
      <c r="AN69" s="1029"/>
      <c r="AO69" s="1029"/>
      <c r="AP69" s="1029"/>
      <c r="AQ69" s="1115"/>
      <c r="AR69" s="1029"/>
      <c r="AS69" s="51" t="s">
        <v>33</v>
      </c>
      <c r="AT69" s="190"/>
      <c r="AU69" s="15"/>
      <c r="AV69" s="1113"/>
      <c r="AW69" s="1281"/>
      <c r="AX69" s="1029"/>
      <c r="AY69" s="1029"/>
      <c r="AZ69" s="1029"/>
      <c r="BA69" s="1029"/>
      <c r="BB69" s="1115"/>
      <c r="BC69" s="1029"/>
      <c r="BD69" s="51" t="s">
        <v>33</v>
      </c>
      <c r="BE69" s="190"/>
      <c r="BF69" s="15"/>
      <c r="BG69" s="1113"/>
      <c r="BH69" s="1281"/>
      <c r="BI69" s="1029"/>
      <c r="BJ69" s="1029"/>
      <c r="BK69" s="1029"/>
      <c r="BL69" s="1029"/>
      <c r="BM69" s="1115"/>
      <c r="BN69" s="1029"/>
      <c r="BO69" s="51" t="s">
        <v>33</v>
      </c>
      <c r="BP69" s="570"/>
      <c r="BQ69" s="15"/>
      <c r="BR69" s="1300"/>
      <c r="BS69" s="1281"/>
      <c r="BT69" s="1029"/>
      <c r="BU69" s="1029"/>
      <c r="BV69" s="1029"/>
      <c r="BW69" s="1029"/>
      <c r="BX69" s="1115"/>
      <c r="BY69" s="1029"/>
      <c r="BZ69" s="51" t="s">
        <v>33</v>
      </c>
      <c r="CA69" s="570"/>
      <c r="CB69" s="15"/>
      <c r="CC69" s="1300"/>
      <c r="CD69" s="1281"/>
      <c r="CE69" s="1029"/>
      <c r="CF69" s="1029"/>
      <c r="CG69" s="1029"/>
      <c r="CH69" s="1029"/>
      <c r="CI69" s="1115"/>
      <c r="CJ69" s="1029"/>
      <c r="CK69" s="51" t="s">
        <v>33</v>
      </c>
      <c r="CL69" s="570"/>
      <c r="CM69" s="15"/>
      <c r="CN69" s="1300"/>
      <c r="CO69" s="1281"/>
      <c r="CP69" s="1029"/>
      <c r="CQ69" s="1029"/>
      <c r="CR69" s="1029"/>
      <c r="CS69" s="1029"/>
      <c r="CT69" s="1115"/>
      <c r="CU69" s="1029"/>
      <c r="CV69" s="51" t="s">
        <v>33</v>
      </c>
      <c r="CW69" s="570"/>
      <c r="CX69" s="15"/>
      <c r="CY69" s="1300"/>
      <c r="CZ69" s="1281"/>
      <c r="DA69" s="1029"/>
      <c r="DB69" s="1029"/>
      <c r="DC69" s="1029"/>
      <c r="DD69" s="1029"/>
      <c r="DE69" s="1115"/>
      <c r="DF69" s="1029"/>
      <c r="DG69" s="51" t="s">
        <v>33</v>
      </c>
      <c r="DH69" s="570"/>
      <c r="DI69" s="15"/>
      <c r="DJ69" s="32"/>
      <c r="DK69" s="32"/>
      <c r="DL69" s="32"/>
      <c r="DM69" s="32"/>
      <c r="DN69" s="32"/>
      <c r="DO69" s="32"/>
      <c r="DP69" s="32"/>
      <c r="DQ69" s="32"/>
      <c r="DR69" s="32"/>
      <c r="DS69" s="32">
        <f t="shared" si="13"/>
        <v>0</v>
      </c>
      <c r="DT69" s="32"/>
    </row>
    <row r="70" spans="1:139" ht="282.75" customHeight="1" x14ac:dyDescent="0.25">
      <c r="A70" s="50" t="s">
        <v>762</v>
      </c>
      <c r="B70" s="615" t="s">
        <v>587</v>
      </c>
      <c r="C70" s="91">
        <f>O70+Z70+AK70+AV70+BG70+BR70+CC70+CN70+CY70</f>
        <v>2000</v>
      </c>
      <c r="D70" s="63">
        <f t="shared" ref="D70:J71" si="110">P70+AA70+AL70+AW70+BH70+BS70+CD70+CO70+CZ70</f>
        <v>2000</v>
      </c>
      <c r="E70" s="71">
        <f t="shared" ref="E70:J70" si="111">Q70+AB70+AM70+AX70+BI70+BT70+CE70+CP70+DA70</f>
        <v>0</v>
      </c>
      <c r="F70" s="71">
        <f t="shared" si="111"/>
        <v>2000</v>
      </c>
      <c r="G70" s="71">
        <f t="shared" si="111"/>
        <v>0</v>
      </c>
      <c r="H70" s="71">
        <f t="shared" si="111"/>
        <v>0</v>
      </c>
      <c r="I70" s="71">
        <f t="shared" si="111"/>
        <v>2000</v>
      </c>
      <c r="J70" s="71">
        <f t="shared" si="111"/>
        <v>0</v>
      </c>
      <c r="K70" s="51" t="s">
        <v>904</v>
      </c>
      <c r="L70" s="204">
        <v>500</v>
      </c>
      <c r="M70" s="58">
        <f t="shared" si="108"/>
        <v>159</v>
      </c>
      <c r="N70" s="15"/>
      <c r="O70" s="691">
        <v>1000</v>
      </c>
      <c r="P70" s="643">
        <f>U70+V70</f>
        <v>2000</v>
      </c>
      <c r="Q70" s="675"/>
      <c r="R70" s="675">
        <v>2000</v>
      </c>
      <c r="S70" s="675"/>
      <c r="T70" s="675"/>
      <c r="U70" s="683">
        <f>Q70+R70+S70+T70</f>
        <v>2000</v>
      </c>
      <c r="V70" s="675"/>
      <c r="W70" s="525" t="s">
        <v>904</v>
      </c>
      <c r="X70" s="672">
        <v>159</v>
      </c>
      <c r="Y70" s="15"/>
      <c r="Z70" s="97">
        <v>0</v>
      </c>
      <c r="AA70" s="93">
        <f>AF70+AG70</f>
        <v>0</v>
      </c>
      <c r="AB70" s="137"/>
      <c r="AC70" s="137"/>
      <c r="AD70" s="137"/>
      <c r="AE70" s="137"/>
      <c r="AF70" s="76">
        <f>AB70+AC70+AD70+AE70</f>
        <v>0</v>
      </c>
      <c r="AG70" s="137"/>
      <c r="AH70" s="51" t="s">
        <v>904</v>
      </c>
      <c r="AI70" s="190"/>
      <c r="AJ70" s="15"/>
      <c r="AK70" s="97">
        <v>1000</v>
      </c>
      <c r="AL70" s="93">
        <f>AQ70+AR70</f>
        <v>0</v>
      </c>
      <c r="AM70" s="137"/>
      <c r="AN70" s="137"/>
      <c r="AO70" s="137"/>
      <c r="AP70" s="137"/>
      <c r="AQ70" s="76">
        <f>AM70+AN70+AO70+AP70</f>
        <v>0</v>
      </c>
      <c r="AR70" s="137"/>
      <c r="AS70" s="51" t="s">
        <v>904</v>
      </c>
      <c r="AT70" s="190"/>
      <c r="AU70" s="15"/>
      <c r="AV70" s="97">
        <v>0</v>
      </c>
      <c r="AW70" s="93">
        <f>BB70+BC70</f>
        <v>0</v>
      </c>
      <c r="AX70" s="137"/>
      <c r="AY70" s="137"/>
      <c r="AZ70" s="137"/>
      <c r="BA70" s="137"/>
      <c r="BB70" s="76">
        <f>AX70+AY70+AZ70+BA70</f>
        <v>0</v>
      </c>
      <c r="BC70" s="137"/>
      <c r="BD70" s="51" t="s">
        <v>904</v>
      </c>
      <c r="BE70" s="190"/>
      <c r="BF70" s="15"/>
      <c r="BG70" s="97">
        <v>0</v>
      </c>
      <c r="BH70" s="93">
        <f>BM70+BN70</f>
        <v>0</v>
      </c>
      <c r="BI70" s="137"/>
      <c r="BJ70" s="137"/>
      <c r="BK70" s="137"/>
      <c r="BL70" s="137"/>
      <c r="BM70" s="76">
        <f>BI70+BJ70+BK70+BL70</f>
        <v>0</v>
      </c>
      <c r="BN70" s="137"/>
      <c r="BO70" s="51" t="s">
        <v>904</v>
      </c>
      <c r="BP70" s="570"/>
      <c r="BQ70" s="15"/>
      <c r="BR70" s="91">
        <v>0</v>
      </c>
      <c r="BS70" s="93">
        <f>BX70+BY70</f>
        <v>0</v>
      </c>
      <c r="BT70" s="137"/>
      <c r="BU70" s="137"/>
      <c r="BV70" s="137"/>
      <c r="BW70" s="137"/>
      <c r="BX70" s="76">
        <f>BT70+BU70+BV70+BW70</f>
        <v>0</v>
      </c>
      <c r="BY70" s="137"/>
      <c r="BZ70" s="51" t="s">
        <v>904</v>
      </c>
      <c r="CA70" s="570"/>
      <c r="CB70" s="15"/>
      <c r="CC70" s="91">
        <v>0</v>
      </c>
      <c r="CD70" s="93">
        <f>CI70+CJ70</f>
        <v>0</v>
      </c>
      <c r="CE70" s="137"/>
      <c r="CF70" s="137"/>
      <c r="CG70" s="137"/>
      <c r="CH70" s="137"/>
      <c r="CI70" s="76">
        <f>CE70+CF70+CG70+CH70</f>
        <v>0</v>
      </c>
      <c r="CJ70" s="137"/>
      <c r="CK70" s="51" t="s">
        <v>904</v>
      </c>
      <c r="CL70" s="570"/>
      <c r="CM70" s="15"/>
      <c r="CN70" s="91">
        <v>0</v>
      </c>
      <c r="CO70" s="93">
        <f>CT70+CU70</f>
        <v>0</v>
      </c>
      <c r="CP70" s="137"/>
      <c r="CQ70" s="137"/>
      <c r="CR70" s="137"/>
      <c r="CS70" s="137"/>
      <c r="CT70" s="76">
        <f>CP70+CQ70+CR70+CS70</f>
        <v>0</v>
      </c>
      <c r="CU70" s="137"/>
      <c r="CV70" s="51" t="s">
        <v>904</v>
      </c>
      <c r="CW70" s="570"/>
      <c r="CX70" s="15"/>
      <c r="CY70" s="91">
        <v>0</v>
      </c>
      <c r="CZ70" s="93">
        <f>DE70+DF70</f>
        <v>0</v>
      </c>
      <c r="DA70" s="137"/>
      <c r="DB70" s="137"/>
      <c r="DC70" s="137"/>
      <c r="DD70" s="137"/>
      <c r="DE70" s="76">
        <f>DA70+DB70+DC70+DD70</f>
        <v>0</v>
      </c>
      <c r="DF70" s="137"/>
      <c r="DG70" s="51" t="s">
        <v>904</v>
      </c>
      <c r="DH70" s="570"/>
      <c r="DI70" s="15"/>
      <c r="DJ70" s="32"/>
      <c r="DK70" s="32"/>
      <c r="DL70" s="32"/>
      <c r="DM70" s="32"/>
      <c r="DN70" s="32"/>
      <c r="DO70" s="32"/>
      <c r="DP70" s="32"/>
      <c r="DQ70" s="32"/>
      <c r="DR70" s="32"/>
      <c r="DS70" s="32">
        <f t="shared" si="13"/>
        <v>0</v>
      </c>
      <c r="DT70" s="32"/>
    </row>
    <row r="71" spans="1:139" ht="180.75" customHeight="1" x14ac:dyDescent="0.25">
      <c r="A71" s="1174" t="s">
        <v>592</v>
      </c>
      <c r="B71" s="1179" t="s">
        <v>588</v>
      </c>
      <c r="C71" s="1275">
        <f>O71+Z71+AK71+AV71+BG71+BR71+CC71+CN71+CY71</f>
        <v>5000</v>
      </c>
      <c r="D71" s="1280">
        <f t="shared" si="110"/>
        <v>5000</v>
      </c>
      <c r="E71" s="1114">
        <f t="shared" si="110"/>
        <v>0</v>
      </c>
      <c r="F71" s="1114">
        <f t="shared" si="110"/>
        <v>5000</v>
      </c>
      <c r="G71" s="1114">
        <f t="shared" si="110"/>
        <v>0</v>
      </c>
      <c r="H71" s="1114">
        <f t="shared" si="110"/>
        <v>0</v>
      </c>
      <c r="I71" s="1114">
        <f t="shared" si="110"/>
        <v>5000</v>
      </c>
      <c r="J71" s="1114">
        <f t="shared" si="110"/>
        <v>0</v>
      </c>
      <c r="K71" s="51" t="s">
        <v>34</v>
      </c>
      <c r="L71" s="204">
        <v>33</v>
      </c>
      <c r="M71" s="58">
        <f t="shared" si="108"/>
        <v>68</v>
      </c>
      <c r="N71" s="15"/>
      <c r="O71" s="1332">
        <v>0</v>
      </c>
      <c r="P71" s="1066">
        <f>U71+V71</f>
        <v>5000</v>
      </c>
      <c r="Q71" s="1069"/>
      <c r="R71" s="1069">
        <v>5000</v>
      </c>
      <c r="S71" s="1069"/>
      <c r="T71" s="1069"/>
      <c r="U71" s="1157">
        <f>Q71+R71+S71+T71</f>
        <v>5000</v>
      </c>
      <c r="V71" s="1069"/>
      <c r="W71" s="525" t="s">
        <v>34</v>
      </c>
      <c r="X71" s="672">
        <v>68</v>
      </c>
      <c r="Y71" s="15"/>
      <c r="Z71" s="1113">
        <v>2500</v>
      </c>
      <c r="AA71" s="1280">
        <f>AF71+AG71</f>
        <v>0</v>
      </c>
      <c r="AB71" s="1024"/>
      <c r="AC71" s="1024"/>
      <c r="AD71" s="1024"/>
      <c r="AE71" s="1024"/>
      <c r="AF71" s="1114">
        <f>AB71+AC71+AD71+AE71</f>
        <v>0</v>
      </c>
      <c r="AG71" s="1024"/>
      <c r="AH71" s="51" t="s">
        <v>34</v>
      </c>
      <c r="AI71" s="190"/>
      <c r="AJ71" s="15"/>
      <c r="AK71" s="1113">
        <v>2500</v>
      </c>
      <c r="AL71" s="1280">
        <f>AQ71+AR71</f>
        <v>0</v>
      </c>
      <c r="AM71" s="1024"/>
      <c r="AN71" s="1024"/>
      <c r="AO71" s="1024"/>
      <c r="AP71" s="1024"/>
      <c r="AQ71" s="1114">
        <f>AM71+AN71+AO71+AP71</f>
        <v>0</v>
      </c>
      <c r="AR71" s="1024"/>
      <c r="AS71" s="51" t="s">
        <v>34</v>
      </c>
      <c r="AT71" s="190"/>
      <c r="AU71" s="15"/>
      <c r="AV71" s="1113">
        <v>0</v>
      </c>
      <c r="AW71" s="1280">
        <f>BB71+BC71</f>
        <v>0</v>
      </c>
      <c r="AX71" s="1024"/>
      <c r="AY71" s="1024"/>
      <c r="AZ71" s="1024"/>
      <c r="BA71" s="1024"/>
      <c r="BB71" s="1114">
        <f>AX71+AY71+AZ71+BA71</f>
        <v>0</v>
      </c>
      <c r="BC71" s="1024"/>
      <c r="BD71" s="51" t="s">
        <v>34</v>
      </c>
      <c r="BE71" s="190"/>
      <c r="BF71" s="15"/>
      <c r="BG71" s="1113">
        <v>0</v>
      </c>
      <c r="BH71" s="1280">
        <f>BM71+BN71</f>
        <v>0</v>
      </c>
      <c r="BI71" s="1024"/>
      <c r="BJ71" s="1024"/>
      <c r="BK71" s="1024"/>
      <c r="BL71" s="1024"/>
      <c r="BM71" s="1114">
        <f>BI71+BJ71+BK71+BL71</f>
        <v>0</v>
      </c>
      <c r="BN71" s="1024"/>
      <c r="BO71" s="51" t="s">
        <v>34</v>
      </c>
      <c r="BP71" s="570"/>
      <c r="BQ71" s="15"/>
      <c r="BR71" s="1300">
        <v>0</v>
      </c>
      <c r="BS71" s="1280">
        <f>BX71+BY71</f>
        <v>0</v>
      </c>
      <c r="BT71" s="1024"/>
      <c r="BU71" s="1024"/>
      <c r="BV71" s="1024"/>
      <c r="BW71" s="1024"/>
      <c r="BX71" s="1114">
        <f>BT71+BU71+BV71+BW71</f>
        <v>0</v>
      </c>
      <c r="BY71" s="1024"/>
      <c r="BZ71" s="51" t="s">
        <v>34</v>
      </c>
      <c r="CA71" s="570"/>
      <c r="CB71" s="15"/>
      <c r="CC71" s="1300">
        <v>0</v>
      </c>
      <c r="CD71" s="1280">
        <f>CI71+CJ71</f>
        <v>0</v>
      </c>
      <c r="CE71" s="1024"/>
      <c r="CF71" s="1024"/>
      <c r="CG71" s="1024"/>
      <c r="CH71" s="1024"/>
      <c r="CI71" s="1114">
        <f>CE71+CF71+CG71+CH71</f>
        <v>0</v>
      </c>
      <c r="CJ71" s="1024"/>
      <c r="CK71" s="51" t="s">
        <v>34</v>
      </c>
      <c r="CL71" s="570"/>
      <c r="CM71" s="15"/>
      <c r="CN71" s="1300">
        <v>0</v>
      </c>
      <c r="CO71" s="1280">
        <f>CT71+CU71</f>
        <v>0</v>
      </c>
      <c r="CP71" s="1024"/>
      <c r="CQ71" s="1024"/>
      <c r="CR71" s="1024"/>
      <c r="CS71" s="1024"/>
      <c r="CT71" s="1114">
        <f>CP71+CQ71+CR71+CS71</f>
        <v>0</v>
      </c>
      <c r="CU71" s="1024"/>
      <c r="CV71" s="51" t="s">
        <v>34</v>
      </c>
      <c r="CW71" s="570"/>
      <c r="CX71" s="15"/>
      <c r="CY71" s="1300">
        <v>0</v>
      </c>
      <c r="CZ71" s="1280">
        <f>DE71+DF71</f>
        <v>0</v>
      </c>
      <c r="DA71" s="1024"/>
      <c r="DB71" s="1024"/>
      <c r="DC71" s="1024"/>
      <c r="DD71" s="1024"/>
      <c r="DE71" s="1114">
        <f>DA71+DB71+DC71+DD71</f>
        <v>0</v>
      </c>
      <c r="DF71" s="1024"/>
      <c r="DG71" s="51" t="s">
        <v>34</v>
      </c>
      <c r="DH71" s="570"/>
      <c r="DI71" s="15"/>
      <c r="DJ71" s="32"/>
      <c r="DK71" s="32">
        <v>150000</v>
      </c>
      <c r="DL71" s="32">
        <v>150000</v>
      </c>
      <c r="DM71" s="32"/>
      <c r="DN71" s="32"/>
      <c r="DO71" s="32"/>
      <c r="DP71" s="32"/>
      <c r="DQ71" s="32"/>
      <c r="DR71" s="32"/>
      <c r="DS71" s="32">
        <f t="shared" si="13"/>
        <v>300000</v>
      </c>
      <c r="DT71" s="32"/>
      <c r="DU71" s="35">
        <f>DV71+DW71+DX71+DY71+EA71</f>
        <v>300000</v>
      </c>
      <c r="DV71" s="35">
        <f>DS71*0.85</f>
        <v>255000</v>
      </c>
      <c r="DW71" s="35">
        <f>DS71*0.1</f>
        <v>30000</v>
      </c>
      <c r="DX71" s="35"/>
      <c r="DY71" s="35">
        <f>DS71*0.05</f>
        <v>15000</v>
      </c>
      <c r="DZ71" s="35">
        <f>SUM(DV71:DY71)</f>
        <v>300000</v>
      </c>
      <c r="EA71" s="35"/>
    </row>
    <row r="72" spans="1:139" ht="210.75" customHeight="1" x14ac:dyDescent="0.25">
      <c r="A72" s="1174"/>
      <c r="B72" s="1179"/>
      <c r="C72" s="1276"/>
      <c r="D72" s="1423"/>
      <c r="E72" s="1175"/>
      <c r="F72" s="1175"/>
      <c r="G72" s="1175"/>
      <c r="H72" s="1175"/>
      <c r="I72" s="1175"/>
      <c r="J72" s="1175"/>
      <c r="K72" s="51" t="s">
        <v>35</v>
      </c>
      <c r="L72" s="204">
        <v>1048</v>
      </c>
      <c r="M72" s="58">
        <f t="shared" si="108"/>
        <v>1285</v>
      </c>
      <c r="N72" s="15"/>
      <c r="O72" s="1332"/>
      <c r="P72" s="1027"/>
      <c r="Q72" s="1071"/>
      <c r="R72" s="1071"/>
      <c r="S72" s="1071"/>
      <c r="T72" s="1071"/>
      <c r="U72" s="1159"/>
      <c r="V72" s="1071"/>
      <c r="W72" s="525" t="s">
        <v>35</v>
      </c>
      <c r="X72" s="672">
        <v>1285</v>
      </c>
      <c r="Y72" s="15"/>
      <c r="Z72" s="1113"/>
      <c r="AA72" s="1281"/>
      <c r="AB72" s="1029"/>
      <c r="AC72" s="1029"/>
      <c r="AD72" s="1029"/>
      <c r="AE72" s="1029"/>
      <c r="AF72" s="1115"/>
      <c r="AG72" s="1029"/>
      <c r="AH72" s="51" t="s">
        <v>35</v>
      </c>
      <c r="AI72" s="190"/>
      <c r="AJ72" s="15"/>
      <c r="AK72" s="1113"/>
      <c r="AL72" s="1281"/>
      <c r="AM72" s="1029"/>
      <c r="AN72" s="1029"/>
      <c r="AO72" s="1029"/>
      <c r="AP72" s="1029"/>
      <c r="AQ72" s="1115"/>
      <c r="AR72" s="1029"/>
      <c r="AS72" s="51" t="s">
        <v>35</v>
      </c>
      <c r="AT72" s="190"/>
      <c r="AU72" s="15"/>
      <c r="AV72" s="1113"/>
      <c r="AW72" s="1281"/>
      <c r="AX72" s="1029"/>
      <c r="AY72" s="1029"/>
      <c r="AZ72" s="1029"/>
      <c r="BA72" s="1029"/>
      <c r="BB72" s="1115"/>
      <c r="BC72" s="1029"/>
      <c r="BD72" s="51" t="s">
        <v>35</v>
      </c>
      <c r="BE72" s="190"/>
      <c r="BF72" s="15"/>
      <c r="BG72" s="1113"/>
      <c r="BH72" s="1281"/>
      <c r="BI72" s="1029"/>
      <c r="BJ72" s="1029"/>
      <c r="BK72" s="1029"/>
      <c r="BL72" s="1029"/>
      <c r="BM72" s="1115"/>
      <c r="BN72" s="1029"/>
      <c r="BO72" s="51" t="s">
        <v>35</v>
      </c>
      <c r="BP72" s="570"/>
      <c r="BQ72" s="15"/>
      <c r="BR72" s="1300"/>
      <c r="BS72" s="1281"/>
      <c r="BT72" s="1029"/>
      <c r="BU72" s="1029"/>
      <c r="BV72" s="1029"/>
      <c r="BW72" s="1029"/>
      <c r="BX72" s="1115"/>
      <c r="BY72" s="1029"/>
      <c r="BZ72" s="51" t="s">
        <v>35</v>
      </c>
      <c r="CA72" s="570"/>
      <c r="CB72" s="15"/>
      <c r="CC72" s="1300"/>
      <c r="CD72" s="1281"/>
      <c r="CE72" s="1029"/>
      <c r="CF72" s="1029"/>
      <c r="CG72" s="1029"/>
      <c r="CH72" s="1029"/>
      <c r="CI72" s="1115"/>
      <c r="CJ72" s="1029"/>
      <c r="CK72" s="51" t="s">
        <v>35</v>
      </c>
      <c r="CL72" s="570"/>
      <c r="CM72" s="15"/>
      <c r="CN72" s="1300"/>
      <c r="CO72" s="1281"/>
      <c r="CP72" s="1029"/>
      <c r="CQ72" s="1029"/>
      <c r="CR72" s="1029"/>
      <c r="CS72" s="1029"/>
      <c r="CT72" s="1115"/>
      <c r="CU72" s="1029"/>
      <c r="CV72" s="51" t="s">
        <v>35</v>
      </c>
      <c r="CW72" s="570"/>
      <c r="CX72" s="15"/>
      <c r="CY72" s="1300"/>
      <c r="CZ72" s="1281"/>
      <c r="DA72" s="1029"/>
      <c r="DB72" s="1029"/>
      <c r="DC72" s="1029"/>
      <c r="DD72" s="1029"/>
      <c r="DE72" s="1115"/>
      <c r="DF72" s="1029"/>
      <c r="DG72" s="51" t="s">
        <v>35</v>
      </c>
      <c r="DH72" s="570"/>
      <c r="DI72" s="15"/>
      <c r="DJ72" s="32"/>
      <c r="DK72" s="32"/>
      <c r="DL72" s="32"/>
      <c r="DM72" s="32"/>
      <c r="DN72" s="32"/>
      <c r="DO72" s="32"/>
      <c r="DP72" s="32"/>
      <c r="DQ72" s="32"/>
      <c r="DR72" s="32"/>
      <c r="DS72" s="32">
        <f t="shared" si="13"/>
        <v>0</v>
      </c>
      <c r="DT72" s="32"/>
    </row>
    <row r="73" spans="1:139" ht="258" customHeight="1" x14ac:dyDescent="0.25">
      <c r="A73" s="50" t="s">
        <v>787</v>
      </c>
      <c r="B73" s="615" t="s">
        <v>79</v>
      </c>
      <c r="C73" s="91">
        <f t="shared" ref="C73:J74" si="112">O73+Z73+AK73+AV73+BG73+BR73+CC73+CN73+CY73</f>
        <v>1000</v>
      </c>
      <c r="D73" s="63">
        <f t="shared" si="112"/>
        <v>1000</v>
      </c>
      <c r="E73" s="71">
        <f t="shared" si="112"/>
        <v>0</v>
      </c>
      <c r="F73" s="71">
        <f t="shared" si="112"/>
        <v>1000</v>
      </c>
      <c r="G73" s="71">
        <f t="shared" si="112"/>
        <v>0</v>
      </c>
      <c r="H73" s="71">
        <f t="shared" si="112"/>
        <v>0</v>
      </c>
      <c r="I73" s="71">
        <f t="shared" si="112"/>
        <v>1000</v>
      </c>
      <c r="J73" s="71">
        <f t="shared" si="112"/>
        <v>0</v>
      </c>
      <c r="K73" s="51" t="s">
        <v>80</v>
      </c>
      <c r="L73" s="204">
        <v>5</v>
      </c>
      <c r="M73" s="58">
        <f t="shared" si="108"/>
        <v>50</v>
      </c>
      <c r="N73" s="15"/>
      <c r="O73" s="691">
        <v>300</v>
      </c>
      <c r="P73" s="643">
        <f>U73+V73</f>
        <v>1000</v>
      </c>
      <c r="Q73" s="675"/>
      <c r="R73" s="675">
        <v>1000</v>
      </c>
      <c r="S73" s="675"/>
      <c r="T73" s="675"/>
      <c r="U73" s="683">
        <f>Q73+R73+S73+T73</f>
        <v>1000</v>
      </c>
      <c r="V73" s="675"/>
      <c r="W73" s="525" t="s">
        <v>80</v>
      </c>
      <c r="X73" s="672">
        <v>50</v>
      </c>
      <c r="Y73" s="15"/>
      <c r="Z73" s="97">
        <v>350</v>
      </c>
      <c r="AA73" s="93">
        <f>AF73+AG73</f>
        <v>0</v>
      </c>
      <c r="AB73" s="137"/>
      <c r="AC73" s="137"/>
      <c r="AD73" s="137"/>
      <c r="AE73" s="137"/>
      <c r="AF73" s="76">
        <f>AB73+AC73+AD73+AE73</f>
        <v>0</v>
      </c>
      <c r="AG73" s="137"/>
      <c r="AH73" s="51" t="s">
        <v>80</v>
      </c>
      <c r="AI73" s="190"/>
      <c r="AJ73" s="15"/>
      <c r="AK73" s="97">
        <v>350</v>
      </c>
      <c r="AL73" s="93">
        <f>AQ73+AR73</f>
        <v>0</v>
      </c>
      <c r="AM73" s="137"/>
      <c r="AN73" s="137"/>
      <c r="AO73" s="137"/>
      <c r="AP73" s="137"/>
      <c r="AQ73" s="76">
        <f>AM73+AN73+AO73+AP73</f>
        <v>0</v>
      </c>
      <c r="AR73" s="137"/>
      <c r="AS73" s="51" t="s">
        <v>80</v>
      </c>
      <c r="AT73" s="190"/>
      <c r="AU73" s="15"/>
      <c r="AV73" s="97">
        <v>0</v>
      </c>
      <c r="AW73" s="93">
        <f>BB73+BC73</f>
        <v>0</v>
      </c>
      <c r="AX73" s="137"/>
      <c r="AY73" s="137"/>
      <c r="AZ73" s="137"/>
      <c r="BA73" s="137"/>
      <c r="BB73" s="76">
        <f>AX73+AY73+AZ73+BA73</f>
        <v>0</v>
      </c>
      <c r="BC73" s="137"/>
      <c r="BD73" s="51" t="s">
        <v>80</v>
      </c>
      <c r="BE73" s="190"/>
      <c r="BF73" s="15"/>
      <c r="BG73" s="97">
        <v>0</v>
      </c>
      <c r="BH73" s="93">
        <f>BM73+BN73</f>
        <v>0</v>
      </c>
      <c r="BI73" s="137"/>
      <c r="BJ73" s="137"/>
      <c r="BK73" s="137"/>
      <c r="BL73" s="137"/>
      <c r="BM73" s="76">
        <f>BI73+BJ73+BK73+BL73</f>
        <v>0</v>
      </c>
      <c r="BN73" s="137"/>
      <c r="BO73" s="51" t="s">
        <v>80</v>
      </c>
      <c r="BP73" s="570"/>
      <c r="BQ73" s="15"/>
      <c r="BR73" s="91">
        <v>0</v>
      </c>
      <c r="BS73" s="93">
        <f>BX73+BY73</f>
        <v>0</v>
      </c>
      <c r="BT73" s="137"/>
      <c r="BU73" s="137"/>
      <c r="BV73" s="137"/>
      <c r="BW73" s="137"/>
      <c r="BX73" s="76">
        <f>BT73+BU73+BV73+BW73</f>
        <v>0</v>
      </c>
      <c r="BY73" s="137"/>
      <c r="BZ73" s="51" t="s">
        <v>80</v>
      </c>
      <c r="CA73" s="570"/>
      <c r="CB73" s="15"/>
      <c r="CC73" s="91">
        <v>0</v>
      </c>
      <c r="CD73" s="93">
        <f>CI73+CJ73</f>
        <v>0</v>
      </c>
      <c r="CE73" s="137"/>
      <c r="CF73" s="137"/>
      <c r="CG73" s="137"/>
      <c r="CH73" s="137"/>
      <c r="CI73" s="76">
        <f>CE73+CF73+CG73+CH73</f>
        <v>0</v>
      </c>
      <c r="CJ73" s="137"/>
      <c r="CK73" s="51" t="s">
        <v>80</v>
      </c>
      <c r="CL73" s="570"/>
      <c r="CM73" s="15"/>
      <c r="CN73" s="91">
        <v>0</v>
      </c>
      <c r="CO73" s="93">
        <f>CT73+CU73</f>
        <v>0</v>
      </c>
      <c r="CP73" s="137"/>
      <c r="CQ73" s="137"/>
      <c r="CR73" s="137"/>
      <c r="CS73" s="137"/>
      <c r="CT73" s="76">
        <f>CP73+CQ73+CR73+CS73</f>
        <v>0</v>
      </c>
      <c r="CU73" s="137"/>
      <c r="CV73" s="51" t="s">
        <v>80</v>
      </c>
      <c r="CW73" s="570"/>
      <c r="CX73" s="15"/>
      <c r="CY73" s="91">
        <v>0</v>
      </c>
      <c r="CZ73" s="93">
        <f>DE73+DF73</f>
        <v>0</v>
      </c>
      <c r="DA73" s="137"/>
      <c r="DB73" s="137"/>
      <c r="DC73" s="137"/>
      <c r="DD73" s="137"/>
      <c r="DE73" s="76">
        <f>DA73+DB73+DC73+DD73</f>
        <v>0</v>
      </c>
      <c r="DF73" s="137"/>
      <c r="DG73" s="51" t="s">
        <v>80</v>
      </c>
      <c r="DH73" s="570"/>
      <c r="DI73" s="15"/>
      <c r="DJ73" s="32">
        <f t="shared" ref="DJ73:DR73" si="113">SUM(DJ6:DJ72)</f>
        <v>796500</v>
      </c>
      <c r="DK73" s="32">
        <f t="shared" si="113"/>
        <v>2420250</v>
      </c>
      <c r="DL73" s="32">
        <f t="shared" si="113"/>
        <v>3294850</v>
      </c>
      <c r="DM73" s="32">
        <f t="shared" si="113"/>
        <v>1253000</v>
      </c>
      <c r="DN73" s="32">
        <f t="shared" si="113"/>
        <v>260000</v>
      </c>
      <c r="DO73" s="32">
        <f t="shared" si="113"/>
        <v>0</v>
      </c>
      <c r="DP73" s="32">
        <f t="shared" si="113"/>
        <v>0</v>
      </c>
      <c r="DQ73" s="32">
        <f t="shared" si="113"/>
        <v>0</v>
      </c>
      <c r="DR73" s="32">
        <f t="shared" si="113"/>
        <v>0</v>
      </c>
      <c r="DS73" s="32">
        <f>SUM(DS6:DS72)</f>
        <v>8024600</v>
      </c>
      <c r="DT73" s="32"/>
      <c r="DU73" s="35">
        <f>SUM(DU6:DU72)</f>
        <v>8024600</v>
      </c>
      <c r="DV73" s="35">
        <f t="shared" ref="DV73:EA73" si="114">SUM(DV6:DV72)</f>
        <v>6497740</v>
      </c>
      <c r="DW73" s="35">
        <f t="shared" si="114"/>
        <v>827150</v>
      </c>
      <c r="DX73" s="35">
        <f t="shared" si="114"/>
        <v>0</v>
      </c>
      <c r="DY73" s="35">
        <f t="shared" si="114"/>
        <v>682470</v>
      </c>
      <c r="DZ73" s="35">
        <f t="shared" si="114"/>
        <v>8002360</v>
      </c>
      <c r="EA73" s="35">
        <f t="shared" si="114"/>
        <v>17240</v>
      </c>
      <c r="EC73" s="36">
        <f t="shared" ref="EC73:EH73" si="115">EC4+EC41+EC54</f>
        <v>8024600</v>
      </c>
      <c r="ED73" s="36">
        <f t="shared" si="115"/>
        <v>6497740</v>
      </c>
      <c r="EE73" s="36">
        <f t="shared" si="115"/>
        <v>827150</v>
      </c>
      <c r="EF73" s="36">
        <f t="shared" si="115"/>
        <v>0</v>
      </c>
      <c r="EG73" s="36">
        <f t="shared" si="115"/>
        <v>682470</v>
      </c>
      <c r="EH73" s="36">
        <f t="shared" si="115"/>
        <v>8002360</v>
      </c>
    </row>
    <row r="74" spans="1:139" ht="182.25" customHeight="1" x14ac:dyDescent="0.25">
      <c r="A74" s="50" t="s">
        <v>593</v>
      </c>
      <c r="B74" s="615" t="s">
        <v>77</v>
      </c>
      <c r="C74" s="91">
        <f t="shared" si="112"/>
        <v>3000</v>
      </c>
      <c r="D74" s="63">
        <f t="shared" si="112"/>
        <v>3000</v>
      </c>
      <c r="E74" s="71">
        <f t="shared" si="112"/>
        <v>0</v>
      </c>
      <c r="F74" s="71">
        <f t="shared" si="112"/>
        <v>3000</v>
      </c>
      <c r="G74" s="71">
        <f t="shared" si="112"/>
        <v>0</v>
      </c>
      <c r="H74" s="71">
        <f t="shared" si="112"/>
        <v>0</v>
      </c>
      <c r="I74" s="71">
        <f t="shared" si="112"/>
        <v>3000</v>
      </c>
      <c r="J74" s="71">
        <f t="shared" si="112"/>
        <v>0</v>
      </c>
      <c r="K74" s="51" t="s">
        <v>31</v>
      </c>
      <c r="L74" s="204">
        <v>2</v>
      </c>
      <c r="M74" s="58">
        <f t="shared" si="108"/>
        <v>19</v>
      </c>
      <c r="N74" s="15"/>
      <c r="O74" s="691">
        <v>0</v>
      </c>
      <c r="P74" s="643">
        <f>U74+V74</f>
        <v>3000</v>
      </c>
      <c r="Q74" s="675"/>
      <c r="R74" s="675">
        <v>3000</v>
      </c>
      <c r="S74" s="675"/>
      <c r="T74" s="675"/>
      <c r="U74" s="683">
        <f>Q74+R74+S74+T74</f>
        <v>3000</v>
      </c>
      <c r="V74" s="675"/>
      <c r="W74" s="525" t="s">
        <v>31</v>
      </c>
      <c r="X74" s="672">
        <v>19</v>
      </c>
      <c r="Y74" s="15"/>
      <c r="Z74" s="97">
        <v>1500</v>
      </c>
      <c r="AA74" s="93">
        <f>AF74+AG74</f>
        <v>0</v>
      </c>
      <c r="AB74" s="137"/>
      <c r="AC74" s="137"/>
      <c r="AD74" s="137"/>
      <c r="AE74" s="137"/>
      <c r="AF74" s="76">
        <f>AB74+AC74+AD74+AE74</f>
        <v>0</v>
      </c>
      <c r="AG74" s="137"/>
      <c r="AH74" s="51" t="s">
        <v>31</v>
      </c>
      <c r="AI74" s="190"/>
      <c r="AJ74" s="15"/>
      <c r="AK74" s="97">
        <v>1500</v>
      </c>
      <c r="AL74" s="93">
        <f>AQ74+AR74</f>
        <v>0</v>
      </c>
      <c r="AM74" s="137"/>
      <c r="AN74" s="137"/>
      <c r="AO74" s="137"/>
      <c r="AP74" s="137"/>
      <c r="AQ74" s="76">
        <f>AM74+AN74+AO74+AP74</f>
        <v>0</v>
      </c>
      <c r="AR74" s="137"/>
      <c r="AS74" s="51" t="s">
        <v>31</v>
      </c>
      <c r="AT74" s="190"/>
      <c r="AU74" s="15"/>
      <c r="AV74" s="97">
        <v>0</v>
      </c>
      <c r="AW74" s="93">
        <f>BB74+BC74</f>
        <v>0</v>
      </c>
      <c r="AX74" s="137"/>
      <c r="AY74" s="137"/>
      <c r="AZ74" s="137"/>
      <c r="BA74" s="137"/>
      <c r="BB74" s="76">
        <f>AX74+AY74+AZ74+BA74</f>
        <v>0</v>
      </c>
      <c r="BC74" s="137"/>
      <c r="BD74" s="51" t="s">
        <v>31</v>
      </c>
      <c r="BE74" s="190"/>
      <c r="BF74" s="15"/>
      <c r="BG74" s="97">
        <v>0</v>
      </c>
      <c r="BH74" s="93">
        <f>BM74+BN74</f>
        <v>0</v>
      </c>
      <c r="BI74" s="137"/>
      <c r="BJ74" s="137"/>
      <c r="BK74" s="137"/>
      <c r="BL74" s="137"/>
      <c r="BM74" s="76">
        <f>BI74+BJ74+BK74+BL74</f>
        <v>0</v>
      </c>
      <c r="BN74" s="137"/>
      <c r="BO74" s="51" t="s">
        <v>31</v>
      </c>
      <c r="BP74" s="570"/>
      <c r="BQ74" s="15"/>
      <c r="BR74" s="91">
        <v>0</v>
      </c>
      <c r="BS74" s="93">
        <f>BX74+BY74</f>
        <v>0</v>
      </c>
      <c r="BT74" s="137"/>
      <c r="BU74" s="137"/>
      <c r="BV74" s="137"/>
      <c r="BW74" s="137"/>
      <c r="BX74" s="76">
        <f>BT74+BU74+BV74+BW74</f>
        <v>0</v>
      </c>
      <c r="BY74" s="137"/>
      <c r="BZ74" s="51" t="s">
        <v>31</v>
      </c>
      <c r="CA74" s="570"/>
      <c r="CB74" s="15"/>
      <c r="CC74" s="91">
        <v>0</v>
      </c>
      <c r="CD74" s="93">
        <f>CI74+CJ74</f>
        <v>0</v>
      </c>
      <c r="CE74" s="137"/>
      <c r="CF74" s="137"/>
      <c r="CG74" s="137"/>
      <c r="CH74" s="137"/>
      <c r="CI74" s="76">
        <f>CE74+CF74+CG74+CH74</f>
        <v>0</v>
      </c>
      <c r="CJ74" s="137"/>
      <c r="CK74" s="51" t="s">
        <v>31</v>
      </c>
      <c r="CL74" s="570"/>
      <c r="CM74" s="15"/>
      <c r="CN74" s="91">
        <v>0</v>
      </c>
      <c r="CO74" s="93">
        <f>CT74+CU74</f>
        <v>0</v>
      </c>
      <c r="CP74" s="137"/>
      <c r="CQ74" s="137"/>
      <c r="CR74" s="137"/>
      <c r="CS74" s="137"/>
      <c r="CT74" s="76">
        <f>CP74+CQ74+CR74+CS74</f>
        <v>0</v>
      </c>
      <c r="CU74" s="137"/>
      <c r="CV74" s="51" t="s">
        <v>31</v>
      </c>
      <c r="CW74" s="570"/>
      <c r="CX74" s="15"/>
      <c r="CY74" s="91">
        <v>0</v>
      </c>
      <c r="CZ74" s="93">
        <f>DE74+DF74</f>
        <v>0</v>
      </c>
      <c r="DA74" s="137"/>
      <c r="DB74" s="137"/>
      <c r="DC74" s="137"/>
      <c r="DD74" s="137"/>
      <c r="DE74" s="76">
        <f>DA74+DB74+DC74+DD74</f>
        <v>0</v>
      </c>
      <c r="DF74" s="137"/>
      <c r="DG74" s="51" t="s">
        <v>31</v>
      </c>
      <c r="DH74" s="570"/>
      <c r="DI74" s="15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</row>
    <row r="75" spans="1:139" ht="15" customHeight="1" x14ac:dyDescent="0.25">
      <c r="A75" s="1454" t="s">
        <v>36</v>
      </c>
      <c r="B75" s="1455"/>
      <c r="C75" s="1455"/>
      <c r="D75" s="1455"/>
      <c r="E75" s="1455"/>
      <c r="F75" s="1455"/>
      <c r="G75" s="1455"/>
      <c r="H75" s="1455"/>
      <c r="I75" s="1455"/>
      <c r="J75" s="1455"/>
      <c r="K75" s="1455"/>
      <c r="L75" s="1455"/>
      <c r="M75" s="1456"/>
      <c r="N75" s="80"/>
      <c r="O75" s="1430" t="s">
        <v>36</v>
      </c>
      <c r="P75" s="1431"/>
      <c r="Q75" s="1431"/>
      <c r="R75" s="1431"/>
      <c r="S75" s="1431"/>
      <c r="T75" s="1431"/>
      <c r="U75" s="1431"/>
      <c r="V75" s="1431"/>
      <c r="W75" s="1432"/>
      <c r="X75" s="1433"/>
      <c r="Y75" s="80"/>
      <c r="Z75" s="1412" t="s">
        <v>36</v>
      </c>
      <c r="AA75" s="1399"/>
      <c r="AB75" s="1399"/>
      <c r="AC75" s="1399"/>
      <c r="AD75" s="1399"/>
      <c r="AE75" s="1399"/>
      <c r="AF75" s="1399"/>
      <c r="AG75" s="1399"/>
      <c r="AH75" s="1400"/>
      <c r="AI75" s="1413"/>
      <c r="AJ75" s="80"/>
      <c r="AK75" s="1412" t="s">
        <v>36</v>
      </c>
      <c r="AL75" s="1399"/>
      <c r="AM75" s="1399"/>
      <c r="AN75" s="1399"/>
      <c r="AO75" s="1399"/>
      <c r="AP75" s="1399"/>
      <c r="AQ75" s="1399"/>
      <c r="AR75" s="1399"/>
      <c r="AS75" s="1400"/>
      <c r="AT75" s="1413"/>
      <c r="AU75" s="80"/>
      <c r="AV75" s="1412" t="s">
        <v>36</v>
      </c>
      <c r="AW75" s="1399"/>
      <c r="AX75" s="1399"/>
      <c r="AY75" s="1399"/>
      <c r="AZ75" s="1399"/>
      <c r="BA75" s="1399"/>
      <c r="BB75" s="1399"/>
      <c r="BC75" s="1399"/>
      <c r="BD75" s="1400"/>
      <c r="BE75" s="1413"/>
      <c r="BF75" s="80"/>
      <c r="BG75" s="1412" t="s">
        <v>36</v>
      </c>
      <c r="BH75" s="1399"/>
      <c r="BI75" s="1399"/>
      <c r="BJ75" s="1399"/>
      <c r="BK75" s="1399"/>
      <c r="BL75" s="1399"/>
      <c r="BM75" s="1399"/>
      <c r="BN75" s="1399"/>
      <c r="BO75" s="1400"/>
      <c r="BP75" s="1413"/>
      <c r="BQ75" s="80"/>
      <c r="BR75" s="1398" t="s">
        <v>36</v>
      </c>
      <c r="BS75" s="1399"/>
      <c r="BT75" s="1399"/>
      <c r="BU75" s="1399"/>
      <c r="BV75" s="1399"/>
      <c r="BW75" s="1399"/>
      <c r="BX75" s="1399"/>
      <c r="BY75" s="1399"/>
      <c r="BZ75" s="1400"/>
      <c r="CA75" s="1401"/>
      <c r="CB75" s="80"/>
      <c r="CC75" s="1398" t="s">
        <v>36</v>
      </c>
      <c r="CD75" s="1399"/>
      <c r="CE75" s="1399"/>
      <c r="CF75" s="1399"/>
      <c r="CG75" s="1399"/>
      <c r="CH75" s="1399"/>
      <c r="CI75" s="1399"/>
      <c r="CJ75" s="1399"/>
      <c r="CK75" s="1400"/>
      <c r="CL75" s="1401"/>
      <c r="CM75" s="80"/>
      <c r="CN75" s="1398" t="s">
        <v>36</v>
      </c>
      <c r="CO75" s="1399"/>
      <c r="CP75" s="1399"/>
      <c r="CQ75" s="1399"/>
      <c r="CR75" s="1399"/>
      <c r="CS75" s="1399"/>
      <c r="CT75" s="1399"/>
      <c r="CU75" s="1399"/>
      <c r="CV75" s="1400"/>
      <c r="CW75" s="1401"/>
      <c r="CX75" s="80"/>
      <c r="CY75" s="1398" t="s">
        <v>36</v>
      </c>
      <c r="CZ75" s="1399"/>
      <c r="DA75" s="1399"/>
      <c r="DB75" s="1399"/>
      <c r="DC75" s="1399"/>
      <c r="DD75" s="1399"/>
      <c r="DE75" s="1399"/>
      <c r="DF75" s="1399"/>
      <c r="DG75" s="1400"/>
      <c r="DH75" s="1401"/>
      <c r="DI75" s="80"/>
    </row>
    <row r="76" spans="1:139" ht="60" customHeight="1" x14ac:dyDescent="0.25">
      <c r="A76" s="1174" t="s">
        <v>362</v>
      </c>
      <c r="B76" s="1179" t="s">
        <v>81</v>
      </c>
      <c r="C76" s="1300">
        <f>O76+Z76+AK76+AV76+BG76+BR76+CC76+CN76+CY76</f>
        <v>300000</v>
      </c>
      <c r="D76" s="1280">
        <f t="shared" ref="D76:J76" si="116">P76+AA76+AL76+AW76+BH76+BS76+CD76+CO76+CZ76</f>
        <v>0</v>
      </c>
      <c r="E76" s="1114">
        <f t="shared" si="116"/>
        <v>0</v>
      </c>
      <c r="F76" s="1114">
        <f t="shared" si="116"/>
        <v>0</v>
      </c>
      <c r="G76" s="1114">
        <f t="shared" si="116"/>
        <v>0</v>
      </c>
      <c r="H76" s="1114">
        <f t="shared" si="116"/>
        <v>0</v>
      </c>
      <c r="I76" s="1114">
        <f t="shared" si="116"/>
        <v>0</v>
      </c>
      <c r="J76" s="1114">
        <f t="shared" si="116"/>
        <v>0</v>
      </c>
      <c r="K76" s="51" t="s">
        <v>363</v>
      </c>
      <c r="L76" s="204">
        <v>1</v>
      </c>
      <c r="M76" s="58">
        <f>X76++AI76+AT76+BE76+BP76++CA76+CL76+CW76+DH76</f>
        <v>0</v>
      </c>
      <c r="N76" s="15"/>
      <c r="O76" s="1273">
        <v>0</v>
      </c>
      <c r="P76" s="1066">
        <f>U76+V76</f>
        <v>0</v>
      </c>
      <c r="Q76" s="1069"/>
      <c r="R76" s="1069"/>
      <c r="S76" s="1069"/>
      <c r="T76" s="1069"/>
      <c r="U76" s="1157">
        <f>Q76+R76+S76+T76</f>
        <v>0</v>
      </c>
      <c r="V76" s="1069"/>
      <c r="W76" s="525" t="s">
        <v>363</v>
      </c>
      <c r="X76" s="672"/>
      <c r="Y76" s="15"/>
      <c r="Z76" s="1234">
        <v>150000</v>
      </c>
      <c r="AA76" s="1280">
        <f>AF76+AG76</f>
        <v>0</v>
      </c>
      <c r="AB76" s="1024"/>
      <c r="AC76" s="1024"/>
      <c r="AD76" s="1024"/>
      <c r="AE76" s="1024"/>
      <c r="AF76" s="1114">
        <f>AB76+AC76+AD76+AE76</f>
        <v>0</v>
      </c>
      <c r="AG76" s="1024"/>
      <c r="AH76" s="51" t="s">
        <v>363</v>
      </c>
      <c r="AI76" s="190"/>
      <c r="AJ76" s="15"/>
      <c r="AK76" s="1234">
        <v>150000</v>
      </c>
      <c r="AL76" s="1280">
        <f>AQ76+AR76</f>
        <v>0</v>
      </c>
      <c r="AM76" s="1024"/>
      <c r="AN76" s="1024"/>
      <c r="AO76" s="1024"/>
      <c r="AP76" s="1024"/>
      <c r="AQ76" s="1114">
        <f>AM76+AN76+AO76+AP76</f>
        <v>0</v>
      </c>
      <c r="AR76" s="1024"/>
      <c r="AS76" s="51" t="s">
        <v>363</v>
      </c>
      <c r="AT76" s="190"/>
      <c r="AU76" s="15"/>
      <c r="AV76" s="1234">
        <v>0</v>
      </c>
      <c r="AW76" s="1280">
        <f>BB76+BC76</f>
        <v>0</v>
      </c>
      <c r="AX76" s="1024"/>
      <c r="AY76" s="1024"/>
      <c r="AZ76" s="1024"/>
      <c r="BA76" s="1024"/>
      <c r="BB76" s="1114">
        <f>AX76+AY76+AZ76+BA76</f>
        <v>0</v>
      </c>
      <c r="BC76" s="1024"/>
      <c r="BD76" s="51" t="s">
        <v>363</v>
      </c>
      <c r="BE76" s="190"/>
      <c r="BF76" s="15"/>
      <c r="BG76" s="1234">
        <v>0</v>
      </c>
      <c r="BH76" s="1280">
        <f>BM76+BN76</f>
        <v>0</v>
      </c>
      <c r="BI76" s="1024"/>
      <c r="BJ76" s="1024"/>
      <c r="BK76" s="1024"/>
      <c r="BL76" s="1024"/>
      <c r="BM76" s="1114">
        <f>BI76+BJ76+BK76+BL76</f>
        <v>0</v>
      </c>
      <c r="BN76" s="1024"/>
      <c r="BO76" s="51" t="s">
        <v>363</v>
      </c>
      <c r="BP76" s="570"/>
      <c r="BQ76" s="15"/>
      <c r="BR76" s="1275">
        <v>0</v>
      </c>
      <c r="BS76" s="1280">
        <f>BX76+BY76</f>
        <v>0</v>
      </c>
      <c r="BT76" s="1024"/>
      <c r="BU76" s="1024"/>
      <c r="BV76" s="1024"/>
      <c r="BW76" s="1024"/>
      <c r="BX76" s="1114">
        <f>BT76+BU76+BV76+BW76</f>
        <v>0</v>
      </c>
      <c r="BY76" s="1024"/>
      <c r="BZ76" s="51" t="s">
        <v>363</v>
      </c>
      <c r="CA76" s="570"/>
      <c r="CB76" s="15"/>
      <c r="CC76" s="1275">
        <v>0</v>
      </c>
      <c r="CD76" s="1280">
        <f>CI76+CJ76</f>
        <v>0</v>
      </c>
      <c r="CE76" s="1024"/>
      <c r="CF76" s="1024"/>
      <c r="CG76" s="1024"/>
      <c r="CH76" s="1024"/>
      <c r="CI76" s="1114">
        <f>CE76+CF76+CG76+CH76</f>
        <v>0</v>
      </c>
      <c r="CJ76" s="1024"/>
      <c r="CK76" s="51" t="s">
        <v>363</v>
      </c>
      <c r="CL76" s="570"/>
      <c r="CM76" s="15"/>
      <c r="CN76" s="1275">
        <v>0</v>
      </c>
      <c r="CO76" s="1280">
        <f>CT76+CU76</f>
        <v>0</v>
      </c>
      <c r="CP76" s="1024"/>
      <c r="CQ76" s="1024"/>
      <c r="CR76" s="1024"/>
      <c r="CS76" s="1024"/>
      <c r="CT76" s="1114">
        <f>CP76+CQ76+CR76+CS76</f>
        <v>0</v>
      </c>
      <c r="CU76" s="1024"/>
      <c r="CV76" s="51" t="s">
        <v>363</v>
      </c>
      <c r="CW76" s="570"/>
      <c r="CX76" s="15"/>
      <c r="CY76" s="1275">
        <v>0</v>
      </c>
      <c r="CZ76" s="1280">
        <f>DE76+DF76</f>
        <v>0</v>
      </c>
      <c r="DA76" s="1024"/>
      <c r="DB76" s="1024"/>
      <c r="DC76" s="1024"/>
      <c r="DD76" s="1024"/>
      <c r="DE76" s="1114">
        <f>DA76+DB76+DC76+DD76</f>
        <v>0</v>
      </c>
      <c r="DF76" s="1024"/>
      <c r="DG76" s="51" t="s">
        <v>363</v>
      </c>
      <c r="DH76" s="570"/>
      <c r="DI76" s="15"/>
    </row>
    <row r="77" spans="1:139" ht="64.5" customHeight="1" x14ac:dyDescent="0.25">
      <c r="A77" s="1174"/>
      <c r="B77" s="1179"/>
      <c r="C77" s="1300"/>
      <c r="D77" s="1283"/>
      <c r="E77" s="1127"/>
      <c r="F77" s="1127"/>
      <c r="G77" s="1127"/>
      <c r="H77" s="1127"/>
      <c r="I77" s="1127"/>
      <c r="J77" s="1127"/>
      <c r="K77" s="51" t="s">
        <v>956</v>
      </c>
      <c r="L77" s="204">
        <v>1</v>
      </c>
      <c r="M77" s="58">
        <f>X77++AI77+AT77+BE77+BP77++CA77+CL77+CW77+DH77</f>
        <v>0</v>
      </c>
      <c r="N77" s="15"/>
      <c r="O77" s="1282"/>
      <c r="P77" s="1026"/>
      <c r="Q77" s="1070"/>
      <c r="R77" s="1070"/>
      <c r="S77" s="1070"/>
      <c r="T77" s="1070"/>
      <c r="U77" s="1158"/>
      <c r="V77" s="1070"/>
      <c r="W77" s="525" t="s">
        <v>956</v>
      </c>
      <c r="X77" s="672"/>
      <c r="Y77" s="15"/>
      <c r="Z77" s="1256"/>
      <c r="AA77" s="1283"/>
      <c r="AB77" s="1037"/>
      <c r="AC77" s="1037"/>
      <c r="AD77" s="1037"/>
      <c r="AE77" s="1037"/>
      <c r="AF77" s="1127"/>
      <c r="AG77" s="1037"/>
      <c r="AH77" s="51" t="s">
        <v>956</v>
      </c>
      <c r="AI77" s="190"/>
      <c r="AJ77" s="15"/>
      <c r="AK77" s="1256"/>
      <c r="AL77" s="1283"/>
      <c r="AM77" s="1037"/>
      <c r="AN77" s="1037"/>
      <c r="AO77" s="1037"/>
      <c r="AP77" s="1037"/>
      <c r="AQ77" s="1127"/>
      <c r="AR77" s="1037"/>
      <c r="AS77" s="51" t="s">
        <v>956</v>
      </c>
      <c r="AT77" s="190"/>
      <c r="AU77" s="15"/>
      <c r="AV77" s="1256"/>
      <c r="AW77" s="1283"/>
      <c r="AX77" s="1037"/>
      <c r="AY77" s="1037"/>
      <c r="AZ77" s="1037"/>
      <c r="BA77" s="1037"/>
      <c r="BB77" s="1127"/>
      <c r="BC77" s="1037"/>
      <c r="BD77" s="51" t="s">
        <v>956</v>
      </c>
      <c r="BE77" s="190"/>
      <c r="BF77" s="15"/>
      <c r="BG77" s="1256"/>
      <c r="BH77" s="1283"/>
      <c r="BI77" s="1037"/>
      <c r="BJ77" s="1037"/>
      <c r="BK77" s="1037"/>
      <c r="BL77" s="1037"/>
      <c r="BM77" s="1127"/>
      <c r="BN77" s="1037"/>
      <c r="BO77" s="51" t="s">
        <v>956</v>
      </c>
      <c r="BP77" s="570"/>
      <c r="BQ77" s="15"/>
      <c r="BR77" s="1406"/>
      <c r="BS77" s="1283"/>
      <c r="BT77" s="1037"/>
      <c r="BU77" s="1037"/>
      <c r="BV77" s="1037"/>
      <c r="BW77" s="1037"/>
      <c r="BX77" s="1127"/>
      <c r="BY77" s="1037"/>
      <c r="BZ77" s="51" t="s">
        <v>956</v>
      </c>
      <c r="CA77" s="570"/>
      <c r="CB77" s="15"/>
      <c r="CC77" s="1406"/>
      <c r="CD77" s="1283"/>
      <c r="CE77" s="1037"/>
      <c r="CF77" s="1037"/>
      <c r="CG77" s="1037"/>
      <c r="CH77" s="1037"/>
      <c r="CI77" s="1127"/>
      <c r="CJ77" s="1037"/>
      <c r="CK77" s="51" t="s">
        <v>956</v>
      </c>
      <c r="CL77" s="570"/>
      <c r="CM77" s="15"/>
      <c r="CN77" s="1406"/>
      <c r="CO77" s="1283"/>
      <c r="CP77" s="1037"/>
      <c r="CQ77" s="1037"/>
      <c r="CR77" s="1037"/>
      <c r="CS77" s="1037"/>
      <c r="CT77" s="1127"/>
      <c r="CU77" s="1037"/>
      <c r="CV77" s="51" t="s">
        <v>956</v>
      </c>
      <c r="CW77" s="570"/>
      <c r="CX77" s="15"/>
      <c r="CY77" s="1406"/>
      <c r="CZ77" s="1283"/>
      <c r="DA77" s="1037"/>
      <c r="DB77" s="1037"/>
      <c r="DC77" s="1037"/>
      <c r="DD77" s="1037"/>
      <c r="DE77" s="1127"/>
      <c r="DF77" s="1037"/>
      <c r="DG77" s="51" t="s">
        <v>956</v>
      </c>
      <c r="DH77" s="570"/>
      <c r="DI77" s="15"/>
    </row>
    <row r="78" spans="1:139" ht="144.75" customHeight="1" thickBot="1" x14ac:dyDescent="0.3">
      <c r="A78" s="1370"/>
      <c r="B78" s="1453"/>
      <c r="C78" s="1300"/>
      <c r="D78" s="1281"/>
      <c r="E78" s="1115"/>
      <c r="F78" s="1115"/>
      <c r="G78" s="1115"/>
      <c r="H78" s="1115"/>
      <c r="I78" s="1115"/>
      <c r="J78" s="1115"/>
      <c r="K78" s="59" t="s">
        <v>364</v>
      </c>
      <c r="L78" s="205">
        <v>1</v>
      </c>
      <c r="M78" s="58">
        <f>X78++AI78+AT78+BE78+BP78++CA78+CL78+CW78+DH78</f>
        <v>2</v>
      </c>
      <c r="N78" s="15"/>
      <c r="O78" s="1434"/>
      <c r="P78" s="1027"/>
      <c r="Q78" s="1108"/>
      <c r="R78" s="1108"/>
      <c r="S78" s="1108"/>
      <c r="T78" s="1108"/>
      <c r="U78" s="1159"/>
      <c r="V78" s="1108"/>
      <c r="W78" s="539" t="s">
        <v>364</v>
      </c>
      <c r="X78" s="677">
        <v>1</v>
      </c>
      <c r="Y78" s="15"/>
      <c r="Z78" s="1415"/>
      <c r="AA78" s="1281"/>
      <c r="AB78" s="1025"/>
      <c r="AC78" s="1025"/>
      <c r="AD78" s="1025"/>
      <c r="AE78" s="1025"/>
      <c r="AF78" s="1115"/>
      <c r="AG78" s="1025"/>
      <c r="AH78" s="59" t="s">
        <v>364</v>
      </c>
      <c r="AI78" s="558"/>
      <c r="AJ78" s="15"/>
      <c r="AK78" s="1415"/>
      <c r="AL78" s="1281"/>
      <c r="AM78" s="1025"/>
      <c r="AN78" s="1025"/>
      <c r="AO78" s="1025"/>
      <c r="AP78" s="1025"/>
      <c r="AQ78" s="1115"/>
      <c r="AR78" s="1025"/>
      <c r="AS78" s="59" t="s">
        <v>364</v>
      </c>
      <c r="AT78" s="558"/>
      <c r="AU78" s="15"/>
      <c r="AV78" s="1415"/>
      <c r="AW78" s="1281"/>
      <c r="AX78" s="1025"/>
      <c r="AY78" s="1025"/>
      <c r="AZ78" s="1025"/>
      <c r="BA78" s="1025"/>
      <c r="BB78" s="1115"/>
      <c r="BC78" s="1025"/>
      <c r="BD78" s="59" t="s">
        <v>364</v>
      </c>
      <c r="BE78" s="558"/>
      <c r="BF78" s="15"/>
      <c r="BG78" s="1415"/>
      <c r="BH78" s="1281"/>
      <c r="BI78" s="1025"/>
      <c r="BJ78" s="1025"/>
      <c r="BK78" s="1025"/>
      <c r="BL78" s="1025"/>
      <c r="BM78" s="1115"/>
      <c r="BN78" s="1025"/>
      <c r="BO78" s="59" t="s">
        <v>364</v>
      </c>
      <c r="BP78" s="558"/>
      <c r="BQ78" s="15"/>
      <c r="BR78" s="1407"/>
      <c r="BS78" s="1281"/>
      <c r="BT78" s="1025"/>
      <c r="BU78" s="1025"/>
      <c r="BV78" s="1025"/>
      <c r="BW78" s="1025"/>
      <c r="BX78" s="1115"/>
      <c r="BY78" s="1025"/>
      <c r="BZ78" s="59" t="s">
        <v>364</v>
      </c>
      <c r="CA78" s="558"/>
      <c r="CB78" s="15"/>
      <c r="CC78" s="1407"/>
      <c r="CD78" s="1281"/>
      <c r="CE78" s="1025"/>
      <c r="CF78" s="1025"/>
      <c r="CG78" s="1025"/>
      <c r="CH78" s="1025"/>
      <c r="CI78" s="1115"/>
      <c r="CJ78" s="1025"/>
      <c r="CK78" s="59" t="s">
        <v>364</v>
      </c>
      <c r="CL78" s="558"/>
      <c r="CM78" s="15"/>
      <c r="CN78" s="1407"/>
      <c r="CO78" s="1281"/>
      <c r="CP78" s="1025"/>
      <c r="CQ78" s="1025"/>
      <c r="CR78" s="1025"/>
      <c r="CS78" s="1025"/>
      <c r="CT78" s="1115"/>
      <c r="CU78" s="1025"/>
      <c r="CV78" s="59" t="s">
        <v>364</v>
      </c>
      <c r="CW78" s="558"/>
      <c r="CX78" s="15"/>
      <c r="CY78" s="1407"/>
      <c r="CZ78" s="1281"/>
      <c r="DA78" s="1025"/>
      <c r="DB78" s="1025"/>
      <c r="DC78" s="1025"/>
      <c r="DD78" s="1025"/>
      <c r="DE78" s="1115"/>
      <c r="DF78" s="1025"/>
      <c r="DG78" s="59" t="s">
        <v>364</v>
      </c>
      <c r="DH78" s="558">
        <v>1</v>
      </c>
      <c r="DI78" s="15"/>
    </row>
    <row r="79" spans="1:139" ht="56.25" customHeight="1" thickBot="1" x14ac:dyDescent="0.3">
      <c r="A79" s="1266" t="s">
        <v>424</v>
      </c>
      <c r="B79" s="1267"/>
      <c r="C79" s="94">
        <f t="shared" ref="C79:J79" si="117">O79+Z79+AK79+AV79+BG79+BR79+CC79+CN79+CY79</f>
        <v>8024600</v>
      </c>
      <c r="D79" s="124">
        <f t="shared" si="117"/>
        <v>5099869.9799999986</v>
      </c>
      <c r="E79" s="124">
        <f t="shared" si="117"/>
        <v>23272.190000000002</v>
      </c>
      <c r="F79" s="124">
        <f t="shared" si="117"/>
        <v>4130889.67</v>
      </c>
      <c r="G79" s="124">
        <f t="shared" si="117"/>
        <v>0</v>
      </c>
      <c r="H79" s="124">
        <f t="shared" si="117"/>
        <v>945708.11999999976</v>
      </c>
      <c r="I79" s="124">
        <f t="shared" si="117"/>
        <v>5099869.9799999986</v>
      </c>
      <c r="J79" s="124">
        <f t="shared" si="117"/>
        <v>0</v>
      </c>
      <c r="K79" s="1253"/>
      <c r="L79" s="1268"/>
      <c r="M79" s="1254"/>
      <c r="O79" s="425">
        <f>O10+O11+O12+O13+O14+O15+O17+O20+O21+O22+O24+O26+O28+O31+O33+O34+O35+O37+O40+O41+O42+O44+O48+O49+O50+O51+O52+O53+O54+O56+O57+O58+O62+O65+O66+O67++O70+O71+O73+O74+O76</f>
        <v>796500</v>
      </c>
      <c r="P79" s="423">
        <f>P10+P11+P12+P13+P14+P15+P17+P20+P21+P22+P24+P26+P28+P31+P33+P34+P35+P37+P40+P41+P42+P44+P48+P49+P50+P51+P52+P53+P54+P56+P57+P58+P62+P65+P66+P67++P70+P71+P73+P74+P76</f>
        <v>5099869.9799999986</v>
      </c>
      <c r="Q79" s="423">
        <f t="shared" ref="Q79:V79" si="118">Q10+Q11+Q12+Q13+Q14+Q15+Q17+Q20+Q21+Q22+Q24+Q26+Q28+Q31+Q33+Q34+Q35+Q37+Q40+Q41+Q42+Q44+Q48+Q49+Q50+Q51+Q52+Q53+Q54+Q56+Q57+Q58+Q62+Q65+Q66+Q67++Q70+Q71+Q73+Q74+Q76</f>
        <v>23272.190000000002</v>
      </c>
      <c r="R79" s="423">
        <f t="shared" si="118"/>
        <v>4130889.67</v>
      </c>
      <c r="S79" s="423">
        <f t="shared" si="118"/>
        <v>0</v>
      </c>
      <c r="T79" s="423">
        <f t="shared" si="118"/>
        <v>945708.11999999976</v>
      </c>
      <c r="U79" s="423">
        <f t="shared" si="118"/>
        <v>5099869.9799999986</v>
      </c>
      <c r="V79" s="423">
        <f t="shared" si="118"/>
        <v>0</v>
      </c>
      <c r="W79" s="988"/>
      <c r="X79" s="990"/>
      <c r="Z79" s="70">
        <f>Z10+Z11+Z12+Z13+Z14+Z15+Z17+Z20+Z21+Z22+Z24+Z26+Z28+Z31+Z33+Z34+Z35+Z37+Z40+Z41+Z42+Z44+Z48+Z49+Z50+Z51+Z52+Z53+Z54+Z56+Z57+Z58+Z62+Z65+Z66+Z67++Z70+Z71+Z73+Z74+Z76</f>
        <v>2420250</v>
      </c>
      <c r="AA79" s="95">
        <f>AA10+AA11+AA12+AA13+AA14+AA15+AA17+AA20+AA21+AA22+AA24+AA26+AA28+AA31+AA33+AA34+AA35+AA37+AA40+AA41+AA42+AA44+AA48+AA49+AA50+AA51+AA52+AA53+AA54+AA56+AA57+AA58+AA62+AA65+AA66+AA67++AA70+AA71+AA73+AA74+AA76</f>
        <v>0</v>
      </c>
      <c r="AB79" s="95">
        <f t="shared" ref="AB79:AG79" si="119">AB10+AB11+AB12+AB13+AB14+AB15+AB17+AB20+AB21+AB22+AB24+AB26+AB28+AB31+AB33+AB34+AB35+AB37+AB40+AB41+AB42+AB44+AB48+AB49+AB50+AB51+AB52+AB53+AB54+AB56+AB57+AB58+AB62+AB65+AB66+AB67++AB70+AB71+AB73+AB74+AB76</f>
        <v>0</v>
      </c>
      <c r="AC79" s="95">
        <f t="shared" si="119"/>
        <v>0</v>
      </c>
      <c r="AD79" s="95">
        <f t="shared" si="119"/>
        <v>0</v>
      </c>
      <c r="AE79" s="95">
        <f t="shared" si="119"/>
        <v>0</v>
      </c>
      <c r="AF79" s="95">
        <f t="shared" si="119"/>
        <v>0</v>
      </c>
      <c r="AG79" s="95">
        <f t="shared" si="119"/>
        <v>0</v>
      </c>
      <c r="AH79" s="1253"/>
      <c r="AI79" s="1254"/>
      <c r="AK79" s="70">
        <f>AK10+AK11+AK12+AK13+AK14+AK15+AK17+AK20+AK21+AK22+AK24+AK26+AK28+AK31+AK33+AK34+AK35+AK37+AK40+AK41+AK42+AK44+AK48+AK49+AK50+AK51+AK52+AK53+AK54+AK56+AK57+AK58+AK62+AK65+AK66+AK67++AK70+AK71+AK73+AK74+AK76</f>
        <v>3294850</v>
      </c>
      <c r="AL79" s="95">
        <f>AL10+AL11+AL12+AL13+AL14+AL15+AL17+AL20+AL21+AL22+AL24+AL26+AL28+AL31+AL33+AL34+AL35+AL37+AL40+AL41+AL42+AL44+AL48+AL49+AL50+AL51+AL52+AL53+AL54+AL56+AL57+AL58+AL62+AL65+AL66+AL67++AL70+AL71+AL73+AL74+AL76</f>
        <v>0</v>
      </c>
      <c r="AM79" s="95">
        <f t="shared" ref="AM79:AR79" si="120">AM10+AM11+AM12+AM13+AM14+AM15+AM17+AM20+AM21+AM22+AM24+AM26+AM28+AM31+AM33+AM34+AM35+AM37+AM40+AM41+AM42+AM44+AM48+AM49+AM50+AM51+AM52+AM53+AM54+AM56+AM57+AM58+AM62+AM65+AM66+AM67++AM70+AM71+AM73+AM74+AM76</f>
        <v>0</v>
      </c>
      <c r="AN79" s="95">
        <f t="shared" si="120"/>
        <v>0</v>
      </c>
      <c r="AO79" s="95">
        <f t="shared" si="120"/>
        <v>0</v>
      </c>
      <c r="AP79" s="95">
        <f t="shared" si="120"/>
        <v>0</v>
      </c>
      <c r="AQ79" s="95">
        <f t="shared" si="120"/>
        <v>0</v>
      </c>
      <c r="AR79" s="95">
        <f t="shared" si="120"/>
        <v>0</v>
      </c>
      <c r="AS79" s="1253"/>
      <c r="AT79" s="1254"/>
      <c r="AV79" s="70">
        <f>AV10+AV11+AV12+AV13+AV14+AV15+AV17+AV20+AV21+AV22+AV24+AV26+AV28+AV31+AV33+AV34+AV35+AV37+AV40+AV41+AV42+AV44+AV48+AV49+AV50+AV51+AV52+AV53+AV54+AV56+AV57+AV58+AV62+AV65+AV66+AV67++AV70+AV71+AV73+AV74+AV76</f>
        <v>1253000</v>
      </c>
      <c r="AW79" s="95">
        <f>AW10+AW11+AW12+AW13+AW14+AW15+AW17+AW20+AW21+AW22+AW24+AW26+AW28+AW31+AW33+AW34+AW35+AW37+AW40+AW41+AW42+AW44+AW48+AW49+AW50+AW51+AW52+AW53+AW54+AW56+AW57+AW58+AW62+AW65+AW66+AW67++AW70+AW71+AW73+AW74+AW76</f>
        <v>0</v>
      </c>
      <c r="AX79" s="95">
        <f t="shared" ref="AX79:BC79" si="121">AX10+AX11+AX12+AX13+AX14+AX15+AX17+AX20+AX21+AX22+AX24+AX26+AX28+AX31+AX33+AX34+AX35+AX37+AX40+AX41+AX42+AX44+AX48+AX49+AX50+AX51+AX52+AX53+AX54+AX56+AX57+AX58+AX62+AX65+AX66+AX67++AX70+AX71+AX73+AX74+AX76</f>
        <v>0</v>
      </c>
      <c r="AY79" s="95">
        <f t="shared" si="121"/>
        <v>0</v>
      </c>
      <c r="AZ79" s="95">
        <f t="shared" si="121"/>
        <v>0</v>
      </c>
      <c r="BA79" s="95">
        <f t="shared" si="121"/>
        <v>0</v>
      </c>
      <c r="BB79" s="95">
        <f t="shared" si="121"/>
        <v>0</v>
      </c>
      <c r="BC79" s="95">
        <f t="shared" si="121"/>
        <v>0</v>
      </c>
      <c r="BD79" s="1253"/>
      <c r="BE79" s="1254"/>
      <c r="BG79" s="70">
        <f>BG10+BG11+BG12+BG13+BG14+BG15+BG17+BG20+BG21+BG22+BG24+BG26+BG28+BG31+BG33+BG34+BG35+BG37+BG40+BG41+BG42+BG44+BG48+BG49+BG50+BG51+BG52+BG53+BG54+BG56+BG57+BG58+BG62+BG65+BG66+BG67++BG70+BG71+BG73+BG74+BG76</f>
        <v>260000</v>
      </c>
      <c r="BH79" s="95">
        <f>BH10+BH11+BH12+BH13+BH14+BH15+BH17+BH20+BH21+BH22+BH24+BH26+BH28+BH31+BH33+BH34+BH35+BH37+BH40+BH41+BH42+BH44+BH48+BH49+BH50+BH51+BH52+BH53+BH54+BH56+BH57+BH58+BH62+BH65+BH66+BH67++BH70+BH71+BH73+BH74+BH76</f>
        <v>0</v>
      </c>
      <c r="BI79" s="95">
        <f t="shared" ref="BI79:BN79" si="122">BI10+BI11+BI12+BI13+BI14+BI15+BI17+BI20+BI21+BI22+BI24+BI26+BI28+BI31+BI33+BI34+BI35+BI37+BI40+BI41+BI42+BI44+BI48+BI49+BI50+BI51+BI52+BI53+BI54+BI56+BI57+BI58+BI62+BI65+BI66+BI67++BI70+BI71+BI73+BI74+BI76</f>
        <v>0</v>
      </c>
      <c r="BJ79" s="95">
        <f t="shared" si="122"/>
        <v>0</v>
      </c>
      <c r="BK79" s="95">
        <f t="shared" si="122"/>
        <v>0</v>
      </c>
      <c r="BL79" s="95">
        <f t="shared" si="122"/>
        <v>0</v>
      </c>
      <c r="BM79" s="95">
        <f t="shared" si="122"/>
        <v>0</v>
      </c>
      <c r="BN79" s="95">
        <f t="shared" si="122"/>
        <v>0</v>
      </c>
      <c r="BO79" s="1253"/>
      <c r="BP79" s="1254"/>
      <c r="BR79" s="94">
        <f>BR10+BR11+BR12+BR13+BR14+BR15+BR17+BR20+BR21+BR22+BR24+BR26+BR28+BR31+BR33+BR34+BR35+BR37+BR40+BR41+BR42+BR44+BR48+BR49+BR50+BR51+BR52+BR53+BR54+BR56+BR57+BR58+BR62+BR65+BR66+BR67++BR70+BR71+BR73+BR74+BR76</f>
        <v>0</v>
      </c>
      <c r="BS79" s="95">
        <f>BS10+BS11+BS12+BS13+BS14+BS15+BS17+BS20+BS21+BS22+BS24+BS26+BS28+BS31+BS33+BS34+BS35+BS37+BS40+BS41+BS42+BS44+BS48+BS49+BS50+BS51+BS52+BS53+BS54+BS56+BS57+BS58+BS62+BS65+BS66+BS67++BS70+BS71+BS73+BS74+BS76</f>
        <v>0</v>
      </c>
      <c r="BT79" s="95">
        <f t="shared" ref="BT79:BY79" si="123">BT10+BT11+BT12+BT13+BT14+BT15+BT17+BT20+BT21+BT22+BT24+BT26+BT28+BT31+BT33+BT34+BT35+BT37+BT40+BT41+BT42+BT44+BT48+BT49+BT50+BT51+BT52+BT53+BT54+BT56+BT57+BT58+BT62+BT65+BT66+BT67++BT70+BT71+BT73+BT74+BT76</f>
        <v>0</v>
      </c>
      <c r="BU79" s="95">
        <f t="shared" si="123"/>
        <v>0</v>
      </c>
      <c r="BV79" s="95">
        <f t="shared" si="123"/>
        <v>0</v>
      </c>
      <c r="BW79" s="95">
        <f t="shared" si="123"/>
        <v>0</v>
      </c>
      <c r="BX79" s="95">
        <f t="shared" si="123"/>
        <v>0</v>
      </c>
      <c r="BY79" s="95">
        <f t="shared" si="123"/>
        <v>0</v>
      </c>
      <c r="BZ79" s="1253"/>
      <c r="CA79" s="1254"/>
      <c r="CC79" s="94">
        <f>CC10+CC11+CC12+CC13+CC14+CC15+CC17+CC20+CC21+CC22+CC24+CC26+CC28+CC31+CC33+CC34+CC35+CC37+CC40+CC41+CC42+CC44+CC48+CC49+CC50+CC51+CC52+CC53+CC54+CC56+CC57+CC58+CC62+CC65+CC66+CC67++CC70+CC71+CC73+CC74+CC76</f>
        <v>0</v>
      </c>
      <c r="CD79" s="95">
        <f>CD10+CD11+CD12+CD13+CD14+CD15+CD17+CD20+CD21+CD22+CD24+CD26+CD28+CD31+CD33+CD34+CD35+CD37+CD40+CD41+CD42+CD44+CD48+CD49+CD50+CD51+CD52+CD53+CD54+CD56+CD57+CD58+CD62+CD65+CD66+CD67++CD70+CD71+CD73+CD74+CD76</f>
        <v>0</v>
      </c>
      <c r="CE79" s="95">
        <f t="shared" ref="CE79:CJ79" si="124">CE10+CE11+CE12+CE13+CE14+CE15+CE17+CE20+CE21+CE22+CE24+CE26+CE28+CE31+CE33+CE34+CE35+CE37+CE40+CE41+CE42+CE44+CE48+CE49+CE50+CE51+CE52+CE53+CE54+CE56+CE57+CE58+CE62+CE65+CE66+CE67++CE70+CE71+CE73+CE74+CE76</f>
        <v>0</v>
      </c>
      <c r="CF79" s="95">
        <f t="shared" si="124"/>
        <v>0</v>
      </c>
      <c r="CG79" s="95">
        <f t="shared" si="124"/>
        <v>0</v>
      </c>
      <c r="CH79" s="95">
        <f t="shared" si="124"/>
        <v>0</v>
      </c>
      <c r="CI79" s="95">
        <f t="shared" si="124"/>
        <v>0</v>
      </c>
      <c r="CJ79" s="95">
        <f t="shared" si="124"/>
        <v>0</v>
      </c>
      <c r="CK79" s="1253"/>
      <c r="CL79" s="1254"/>
      <c r="CN79" s="94">
        <f>CN10+CN11+CN12+CN13+CN14+CN15+CN17+CN20+CN21+CN22+CN24+CN26+CN28+CN31+CN33+CN34+CN35+CN37+CN40+CN41+CN42+CN44+CN48+CN49+CN50+CN51+CN52+CN53+CN54+CN56+CN57+CN58+CN62+CN65+CN66+CN67++CN70+CN71+CN73+CN74+CN76</f>
        <v>0</v>
      </c>
      <c r="CO79" s="95">
        <f>CO10+CO11+CO12+CO13+CO14+CO15+CO17+CO20+CO21+CO22+CO24+CO26+CO28+CO31+CO33+CO34+CO35+CO37+CO40+CO41+CO42+CO44+CO48+CO49+CO50+CO51+CO52+CO53+CO54+CO56+CO57+CO58+CO62+CO65+CO66+CO67++CO70+CO71+CO73+CO74+CO76</f>
        <v>0</v>
      </c>
      <c r="CP79" s="95">
        <f t="shared" ref="CP79:CU79" si="125">CP10+CP11+CP12+CP13+CP14+CP15+CP17+CP20+CP21+CP22+CP24+CP26+CP28+CP31+CP33+CP34+CP35+CP37+CP40+CP41+CP42+CP44+CP48+CP49+CP50+CP51+CP52+CP53+CP54+CP56+CP57+CP58+CP62+CP65+CP66+CP67++CP70+CP71+CP73+CP74+CP76</f>
        <v>0</v>
      </c>
      <c r="CQ79" s="95">
        <f t="shared" si="125"/>
        <v>0</v>
      </c>
      <c r="CR79" s="95">
        <f t="shared" si="125"/>
        <v>0</v>
      </c>
      <c r="CS79" s="95">
        <f t="shared" si="125"/>
        <v>0</v>
      </c>
      <c r="CT79" s="95">
        <f t="shared" si="125"/>
        <v>0</v>
      </c>
      <c r="CU79" s="95">
        <f t="shared" si="125"/>
        <v>0</v>
      </c>
      <c r="CV79" s="1253"/>
      <c r="CW79" s="1254"/>
      <c r="CY79" s="94">
        <f>CY10+CY11+CY12+CY13+CY14+CY15+CY17+CY20+CY21+CY22+CY24+CY26+CY28+CY31+CY33+CY34+CY35+CY37+CY40+CY41+CY42+CY44+CY48+CY49+CY50+CY51+CY52+CY53+CY54+CY56+CY57+CY58+CY62+CY65+CY66+CY67++CY70+CY71+CY73+CY74+CY76</f>
        <v>0</v>
      </c>
      <c r="CZ79" s="95">
        <f>CZ10+CZ11+CZ12+CZ13+CZ14+CZ15+CZ17+CZ20+CZ21+CZ22+CZ24+CZ26+CZ28+CZ31+CZ33+CZ34+CZ35+CZ37+CZ40+CZ41+CZ42+CZ44+CZ48+CZ49+CZ50+CZ51+CZ52+CZ53+CZ54+CZ56+CZ57+CZ58+CZ62+CZ65+CZ66+CZ67++CZ70+CZ71+CZ73+CZ74+CZ76</f>
        <v>0</v>
      </c>
      <c r="DA79" s="95">
        <f t="shared" ref="DA79:DF79" si="126">DA10+DA11+DA12+DA13+DA14+DA15+DA17+DA20+DA21+DA22+DA24+DA26+DA28+DA31+DA33+DA34+DA35+DA37+DA40+DA41+DA42+DA44+DA48+DA49+DA50+DA51+DA52+DA53+DA54+DA56+DA57+DA58+DA62+DA65+DA66+DA67++DA70+DA71+DA73+DA74+DA76</f>
        <v>0</v>
      </c>
      <c r="DB79" s="95">
        <f t="shared" si="126"/>
        <v>0</v>
      </c>
      <c r="DC79" s="95">
        <f t="shared" si="126"/>
        <v>0</v>
      </c>
      <c r="DD79" s="95">
        <f t="shared" si="126"/>
        <v>0</v>
      </c>
      <c r="DE79" s="95">
        <f t="shared" si="126"/>
        <v>0</v>
      </c>
      <c r="DF79" s="95">
        <f t="shared" si="126"/>
        <v>0</v>
      </c>
      <c r="DG79" s="1253"/>
      <c r="DH79" s="1254"/>
    </row>
    <row r="80" spans="1:139" s="12" customFormat="1" x14ac:dyDescent="0.25">
      <c r="B80" s="594"/>
      <c r="D80" s="595"/>
      <c r="E80" s="585"/>
      <c r="F80" s="585"/>
      <c r="G80" s="585"/>
      <c r="H80" s="585"/>
      <c r="I80" s="585"/>
      <c r="J80" s="585"/>
      <c r="L80" s="600"/>
      <c r="M80" s="600"/>
      <c r="N80" s="600"/>
      <c r="P80" s="585"/>
      <c r="Q80" s="585"/>
      <c r="R80" s="585"/>
      <c r="S80" s="585"/>
      <c r="T80" s="585"/>
      <c r="U80" s="585"/>
      <c r="V80" s="585"/>
      <c r="X80" s="600"/>
      <c r="Y80" s="600"/>
      <c r="AA80" s="585"/>
      <c r="AB80" s="585"/>
      <c r="AC80" s="585"/>
      <c r="AD80" s="585"/>
      <c r="AE80" s="585"/>
      <c r="AF80" s="585"/>
      <c r="AG80" s="585"/>
      <c r="AI80" s="600"/>
      <c r="AJ80" s="600"/>
      <c r="AL80" s="585"/>
      <c r="AM80" s="585"/>
      <c r="AN80" s="585"/>
      <c r="AO80" s="585"/>
      <c r="AP80" s="585"/>
      <c r="AQ80" s="585"/>
      <c r="AR80" s="585"/>
      <c r="AT80" s="600"/>
      <c r="AU80" s="600"/>
      <c r="AW80" s="585"/>
      <c r="AX80" s="585"/>
      <c r="AY80" s="585"/>
      <c r="AZ80" s="585"/>
      <c r="BA80" s="585"/>
      <c r="BB80" s="585"/>
      <c r="BC80" s="585"/>
      <c r="BE80" s="600"/>
      <c r="BF80" s="600"/>
      <c r="BH80" s="585"/>
      <c r="BI80" s="585"/>
      <c r="BJ80" s="585"/>
      <c r="BK80" s="585"/>
      <c r="BL80" s="585"/>
      <c r="BM80" s="585"/>
      <c r="BN80" s="585"/>
      <c r="BP80" s="600"/>
      <c r="BQ80" s="600"/>
      <c r="BS80" s="585"/>
      <c r="BT80" s="585"/>
      <c r="BU80" s="585"/>
      <c r="BV80" s="585"/>
      <c r="BW80" s="585"/>
      <c r="BX80" s="585"/>
      <c r="BY80" s="585"/>
      <c r="CA80" s="600"/>
      <c r="CB80" s="600"/>
      <c r="CD80" s="585"/>
      <c r="CE80" s="585"/>
      <c r="CF80" s="585"/>
      <c r="CG80" s="585"/>
      <c r="CH80" s="585"/>
      <c r="CI80" s="585"/>
      <c r="CJ80" s="585"/>
      <c r="CL80" s="600"/>
      <c r="CM80" s="600"/>
      <c r="CO80" s="585"/>
      <c r="CP80" s="585"/>
      <c r="CQ80" s="585"/>
      <c r="CR80" s="585"/>
      <c r="CS80" s="585"/>
      <c r="CT80" s="585"/>
      <c r="CU80" s="585"/>
      <c r="CW80" s="600"/>
      <c r="CX80" s="600"/>
      <c r="CZ80" s="585"/>
      <c r="DA80" s="585"/>
      <c r="DB80" s="585"/>
      <c r="DC80" s="585"/>
      <c r="DD80" s="585"/>
      <c r="DE80" s="585"/>
      <c r="DF80" s="585"/>
      <c r="DH80" s="600"/>
      <c r="DI80" s="600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</row>
    <row r="81" spans="2:139" s="12" customFormat="1" x14ac:dyDescent="0.25">
      <c r="B81" s="594"/>
      <c r="D81" s="595"/>
      <c r="E81" s="585"/>
      <c r="F81" s="585"/>
      <c r="G81" s="585"/>
      <c r="H81" s="585"/>
      <c r="I81" s="585"/>
      <c r="J81" s="585"/>
      <c r="L81" s="600"/>
      <c r="M81" s="600"/>
      <c r="N81" s="600"/>
      <c r="P81" s="585"/>
      <c r="Q81" s="585"/>
      <c r="R81" s="585"/>
      <c r="S81" s="585"/>
      <c r="T81" s="585"/>
      <c r="U81" s="585"/>
      <c r="V81" s="585"/>
      <c r="X81" s="600"/>
      <c r="Y81" s="600"/>
      <c r="AA81" s="585"/>
      <c r="AB81" s="585"/>
      <c r="AC81" s="585"/>
      <c r="AD81" s="585"/>
      <c r="AE81" s="585"/>
      <c r="AF81" s="585"/>
      <c r="AG81" s="585"/>
      <c r="AI81" s="600"/>
      <c r="AJ81" s="600"/>
      <c r="AL81" s="585"/>
      <c r="AM81" s="585"/>
      <c r="AN81" s="585"/>
      <c r="AO81" s="585"/>
      <c r="AP81" s="585"/>
      <c r="AQ81" s="585"/>
      <c r="AR81" s="585"/>
      <c r="AT81" s="600"/>
      <c r="AU81" s="600"/>
      <c r="AW81" s="585"/>
      <c r="AX81" s="585"/>
      <c r="AY81" s="585"/>
      <c r="AZ81" s="585"/>
      <c r="BA81" s="585"/>
      <c r="BB81" s="585"/>
      <c r="BC81" s="585"/>
      <c r="BE81" s="600"/>
      <c r="BF81" s="600"/>
      <c r="BH81" s="585"/>
      <c r="BI81" s="585"/>
      <c r="BJ81" s="585"/>
      <c r="BK81" s="585"/>
      <c r="BL81" s="585"/>
      <c r="BM81" s="585"/>
      <c r="BN81" s="585"/>
      <c r="BP81" s="600"/>
      <c r="BQ81" s="600"/>
      <c r="BS81" s="585"/>
      <c r="BT81" s="585"/>
      <c r="BU81" s="585"/>
      <c r="BV81" s="585"/>
      <c r="BW81" s="585"/>
      <c r="BX81" s="585"/>
      <c r="BY81" s="585"/>
      <c r="CA81" s="600"/>
      <c r="CB81" s="600"/>
      <c r="CD81" s="585"/>
      <c r="CE81" s="585"/>
      <c r="CF81" s="585"/>
      <c r="CG81" s="585"/>
      <c r="CH81" s="585"/>
      <c r="CI81" s="585"/>
      <c r="CJ81" s="585"/>
      <c r="CL81" s="600"/>
      <c r="CM81" s="600"/>
      <c r="CO81" s="585"/>
      <c r="CP81" s="585"/>
      <c r="CQ81" s="585"/>
      <c r="CR81" s="585"/>
      <c r="CS81" s="585"/>
      <c r="CT81" s="585"/>
      <c r="CU81" s="585"/>
      <c r="CW81" s="600"/>
      <c r="CX81" s="600"/>
      <c r="CZ81" s="585"/>
      <c r="DA81" s="585"/>
      <c r="DB81" s="585"/>
      <c r="DC81" s="585"/>
      <c r="DD81" s="585"/>
      <c r="DE81" s="585"/>
      <c r="DF81" s="585"/>
      <c r="DH81" s="600"/>
      <c r="DI81" s="600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</row>
    <row r="82" spans="2:139" s="12" customFormat="1" x14ac:dyDescent="0.25">
      <c r="B82" s="594"/>
      <c r="D82" s="595"/>
      <c r="E82" s="585"/>
      <c r="F82" s="585"/>
      <c r="G82" s="585"/>
      <c r="H82" s="585"/>
      <c r="I82" s="585"/>
      <c r="J82" s="585"/>
      <c r="L82" s="600"/>
      <c r="M82" s="600"/>
      <c r="N82" s="600"/>
      <c r="P82" s="585"/>
      <c r="Q82" s="585"/>
      <c r="R82" s="585"/>
      <c r="S82" s="585"/>
      <c r="T82" s="585"/>
      <c r="U82" s="585"/>
      <c r="V82" s="585"/>
      <c r="X82" s="600"/>
      <c r="Y82" s="600"/>
      <c r="AA82" s="585"/>
      <c r="AB82" s="585"/>
      <c r="AC82" s="585"/>
      <c r="AD82" s="585"/>
      <c r="AE82" s="585"/>
      <c r="AF82" s="585"/>
      <c r="AG82" s="585"/>
      <c r="AI82" s="600"/>
      <c r="AJ82" s="600"/>
      <c r="AL82" s="585"/>
      <c r="AM82" s="585"/>
      <c r="AN82" s="585"/>
      <c r="AO82" s="585"/>
      <c r="AP82" s="585"/>
      <c r="AQ82" s="585"/>
      <c r="AR82" s="585"/>
      <c r="AT82" s="600"/>
      <c r="AU82" s="600"/>
      <c r="AW82" s="585"/>
      <c r="AX82" s="585"/>
      <c r="AY82" s="585"/>
      <c r="AZ82" s="585"/>
      <c r="BA82" s="585"/>
      <c r="BB82" s="585"/>
      <c r="BC82" s="585"/>
      <c r="BE82" s="600"/>
      <c r="BF82" s="600"/>
      <c r="BH82" s="585"/>
      <c r="BI82" s="585"/>
      <c r="BJ82" s="585"/>
      <c r="BK82" s="585"/>
      <c r="BL82" s="585"/>
      <c r="BM82" s="585"/>
      <c r="BN82" s="585"/>
      <c r="BP82" s="600"/>
      <c r="BQ82" s="600"/>
      <c r="BS82" s="585"/>
      <c r="BT82" s="585"/>
      <c r="BU82" s="585"/>
      <c r="BV82" s="585"/>
      <c r="BW82" s="585"/>
      <c r="BX82" s="585"/>
      <c r="BY82" s="585"/>
      <c r="CA82" s="600"/>
      <c r="CB82" s="600"/>
      <c r="CD82" s="585"/>
      <c r="CE82" s="585"/>
      <c r="CF82" s="585"/>
      <c r="CG82" s="585"/>
      <c r="CH82" s="585"/>
      <c r="CI82" s="585"/>
      <c r="CJ82" s="585"/>
      <c r="CL82" s="600"/>
      <c r="CM82" s="600"/>
      <c r="CO82" s="585"/>
      <c r="CP82" s="585"/>
      <c r="CQ82" s="585"/>
      <c r="CR82" s="585"/>
      <c r="CS82" s="585"/>
      <c r="CT82" s="585"/>
      <c r="CU82" s="585"/>
      <c r="CW82" s="600"/>
      <c r="CX82" s="600"/>
      <c r="CZ82" s="585"/>
      <c r="DA82" s="585"/>
      <c r="DB82" s="585"/>
      <c r="DC82" s="585"/>
      <c r="DD82" s="585"/>
      <c r="DE82" s="585"/>
      <c r="DF82" s="585"/>
      <c r="DH82" s="600"/>
      <c r="DI82" s="600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</row>
    <row r="83" spans="2:139" s="12" customFormat="1" x14ac:dyDescent="0.25">
      <c r="B83" s="594"/>
      <c r="D83" s="595"/>
      <c r="E83" s="585"/>
      <c r="F83" s="585"/>
      <c r="G83" s="585"/>
      <c r="H83" s="585"/>
      <c r="I83" s="585"/>
      <c r="J83" s="585"/>
      <c r="L83" s="600"/>
      <c r="M83" s="600"/>
      <c r="N83" s="600"/>
      <c r="P83" s="585"/>
      <c r="Q83" s="585"/>
      <c r="R83" s="585"/>
      <c r="S83" s="585"/>
      <c r="T83" s="585"/>
      <c r="U83" s="585"/>
      <c r="V83" s="585"/>
      <c r="X83" s="600"/>
      <c r="Y83" s="600"/>
      <c r="AA83" s="585"/>
      <c r="AB83" s="585"/>
      <c r="AC83" s="585"/>
      <c r="AD83" s="585"/>
      <c r="AE83" s="585"/>
      <c r="AF83" s="585"/>
      <c r="AG83" s="585"/>
      <c r="AI83" s="600"/>
      <c r="AJ83" s="600"/>
      <c r="AL83" s="585"/>
      <c r="AM83" s="585"/>
      <c r="AN83" s="585"/>
      <c r="AO83" s="585"/>
      <c r="AP83" s="585"/>
      <c r="AQ83" s="585"/>
      <c r="AR83" s="585"/>
      <c r="AT83" s="600"/>
      <c r="AU83" s="600"/>
      <c r="AW83" s="585"/>
      <c r="AX83" s="585"/>
      <c r="AY83" s="585"/>
      <c r="AZ83" s="585"/>
      <c r="BA83" s="585"/>
      <c r="BB83" s="585"/>
      <c r="BC83" s="585"/>
      <c r="BE83" s="600"/>
      <c r="BF83" s="600"/>
      <c r="BH83" s="585"/>
      <c r="BI83" s="585"/>
      <c r="BJ83" s="585"/>
      <c r="BK83" s="585"/>
      <c r="BL83" s="585"/>
      <c r="BM83" s="585"/>
      <c r="BN83" s="585"/>
      <c r="BP83" s="600"/>
      <c r="BQ83" s="600"/>
      <c r="BS83" s="585"/>
      <c r="BT83" s="585"/>
      <c r="BU83" s="585"/>
      <c r="BV83" s="585"/>
      <c r="BW83" s="585"/>
      <c r="BX83" s="585"/>
      <c r="BY83" s="585"/>
      <c r="CA83" s="600"/>
      <c r="CB83" s="600"/>
      <c r="CD83" s="585"/>
      <c r="CE83" s="585"/>
      <c r="CF83" s="585"/>
      <c r="CG83" s="585"/>
      <c r="CH83" s="585"/>
      <c r="CI83" s="585"/>
      <c r="CJ83" s="585"/>
      <c r="CL83" s="600"/>
      <c r="CM83" s="600"/>
      <c r="CO83" s="585"/>
      <c r="CP83" s="585"/>
      <c r="CQ83" s="585"/>
      <c r="CR83" s="585"/>
      <c r="CS83" s="585"/>
      <c r="CT83" s="585"/>
      <c r="CU83" s="585"/>
      <c r="CW83" s="600"/>
      <c r="CX83" s="600"/>
      <c r="CZ83" s="585"/>
      <c r="DA83" s="585"/>
      <c r="DB83" s="585"/>
      <c r="DC83" s="585"/>
      <c r="DD83" s="585"/>
      <c r="DE83" s="585"/>
      <c r="DF83" s="585"/>
      <c r="DH83" s="600"/>
      <c r="DI83" s="600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</row>
    <row r="84" spans="2:139" s="12" customFormat="1" x14ac:dyDescent="0.25">
      <c r="B84" s="594"/>
      <c r="D84" s="595"/>
      <c r="E84" s="585"/>
      <c r="F84" s="585"/>
      <c r="G84" s="585"/>
      <c r="H84" s="585"/>
      <c r="I84" s="585"/>
      <c r="J84" s="585"/>
      <c r="L84" s="600"/>
      <c r="M84" s="600"/>
      <c r="N84" s="600"/>
      <c r="P84" s="585"/>
      <c r="Q84" s="585"/>
      <c r="R84" s="585"/>
      <c r="S84" s="585"/>
      <c r="T84" s="585"/>
      <c r="U84" s="585"/>
      <c r="V84" s="585"/>
      <c r="X84" s="600"/>
      <c r="Y84" s="600"/>
      <c r="AA84" s="585"/>
      <c r="AB84" s="585"/>
      <c r="AC84" s="585"/>
      <c r="AD84" s="585"/>
      <c r="AE84" s="585"/>
      <c r="AF84" s="585"/>
      <c r="AG84" s="585"/>
      <c r="AI84" s="600"/>
      <c r="AJ84" s="600"/>
      <c r="AL84" s="585"/>
      <c r="AM84" s="585"/>
      <c r="AN84" s="585"/>
      <c r="AO84" s="585"/>
      <c r="AP84" s="585"/>
      <c r="AQ84" s="585"/>
      <c r="AR84" s="585"/>
      <c r="AT84" s="600"/>
      <c r="AU84" s="600"/>
      <c r="AW84" s="585"/>
      <c r="AX84" s="585"/>
      <c r="AY84" s="585"/>
      <c r="AZ84" s="585"/>
      <c r="BA84" s="585"/>
      <c r="BB84" s="585"/>
      <c r="BC84" s="585"/>
      <c r="BE84" s="600"/>
      <c r="BF84" s="600"/>
      <c r="BH84" s="585"/>
      <c r="BI84" s="585"/>
      <c r="BJ84" s="585"/>
      <c r="BK84" s="585"/>
      <c r="BL84" s="585"/>
      <c r="BM84" s="585"/>
      <c r="BN84" s="585"/>
      <c r="BP84" s="600"/>
      <c r="BQ84" s="600"/>
      <c r="BS84" s="585"/>
      <c r="BT84" s="585"/>
      <c r="BU84" s="585"/>
      <c r="BV84" s="585"/>
      <c r="BW84" s="585"/>
      <c r="BX84" s="585"/>
      <c r="BY84" s="585"/>
      <c r="CA84" s="600"/>
      <c r="CB84" s="600"/>
      <c r="CD84" s="585"/>
      <c r="CE84" s="585"/>
      <c r="CF84" s="585"/>
      <c r="CG84" s="585"/>
      <c r="CH84" s="585"/>
      <c r="CI84" s="585"/>
      <c r="CJ84" s="585"/>
      <c r="CL84" s="600"/>
      <c r="CM84" s="600"/>
      <c r="CO84" s="585"/>
      <c r="CP84" s="585"/>
      <c r="CQ84" s="585"/>
      <c r="CR84" s="585"/>
      <c r="CS84" s="585"/>
      <c r="CT84" s="585"/>
      <c r="CU84" s="585"/>
      <c r="CW84" s="600"/>
      <c r="CX84" s="600"/>
      <c r="CZ84" s="585"/>
      <c r="DA84" s="585"/>
      <c r="DB84" s="585"/>
      <c r="DC84" s="585"/>
      <c r="DD84" s="585"/>
      <c r="DE84" s="585"/>
      <c r="DF84" s="585"/>
      <c r="DH84" s="600"/>
      <c r="DI84" s="600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</row>
    <row r="85" spans="2:139" s="12" customFormat="1" x14ac:dyDescent="0.25">
      <c r="B85" s="594"/>
      <c r="D85" s="595"/>
      <c r="E85" s="585"/>
      <c r="F85" s="585"/>
      <c r="G85" s="585"/>
      <c r="H85" s="585"/>
      <c r="I85" s="585"/>
      <c r="J85" s="585"/>
      <c r="L85" s="600"/>
      <c r="M85" s="600"/>
      <c r="N85" s="600"/>
      <c r="P85" s="585"/>
      <c r="Q85" s="585"/>
      <c r="R85" s="585"/>
      <c r="S85" s="585"/>
      <c r="T85" s="585"/>
      <c r="U85" s="585"/>
      <c r="V85" s="585"/>
      <c r="X85" s="600"/>
      <c r="Y85" s="600"/>
      <c r="AA85" s="585"/>
      <c r="AB85" s="585"/>
      <c r="AC85" s="585"/>
      <c r="AD85" s="585"/>
      <c r="AE85" s="585"/>
      <c r="AF85" s="585"/>
      <c r="AG85" s="585"/>
      <c r="AI85" s="600"/>
      <c r="AJ85" s="600"/>
      <c r="AL85" s="585"/>
      <c r="AM85" s="585"/>
      <c r="AN85" s="585"/>
      <c r="AO85" s="585"/>
      <c r="AP85" s="585"/>
      <c r="AQ85" s="585"/>
      <c r="AR85" s="585"/>
      <c r="AT85" s="600"/>
      <c r="AU85" s="600"/>
      <c r="AW85" s="585"/>
      <c r="AX85" s="585"/>
      <c r="AY85" s="585"/>
      <c r="AZ85" s="585"/>
      <c r="BA85" s="585"/>
      <c r="BB85" s="585"/>
      <c r="BC85" s="585"/>
      <c r="BE85" s="600"/>
      <c r="BF85" s="600"/>
      <c r="BH85" s="585"/>
      <c r="BI85" s="585"/>
      <c r="BJ85" s="585"/>
      <c r="BK85" s="585"/>
      <c r="BL85" s="585"/>
      <c r="BM85" s="585"/>
      <c r="BN85" s="585"/>
      <c r="BP85" s="600"/>
      <c r="BQ85" s="600"/>
      <c r="BS85" s="585"/>
      <c r="BT85" s="585"/>
      <c r="BU85" s="585"/>
      <c r="BV85" s="585"/>
      <c r="BW85" s="585"/>
      <c r="BX85" s="585"/>
      <c r="BY85" s="585"/>
      <c r="CA85" s="600"/>
      <c r="CB85" s="600"/>
      <c r="CD85" s="585"/>
      <c r="CE85" s="585"/>
      <c r="CF85" s="585"/>
      <c r="CG85" s="585"/>
      <c r="CH85" s="585"/>
      <c r="CI85" s="585"/>
      <c r="CJ85" s="585"/>
      <c r="CL85" s="600"/>
      <c r="CM85" s="600"/>
      <c r="CO85" s="585"/>
      <c r="CP85" s="585"/>
      <c r="CQ85" s="585"/>
      <c r="CR85" s="585"/>
      <c r="CS85" s="585"/>
      <c r="CT85" s="585"/>
      <c r="CU85" s="585"/>
      <c r="CW85" s="600"/>
      <c r="CX85" s="600"/>
      <c r="CZ85" s="585"/>
      <c r="DA85" s="585"/>
      <c r="DB85" s="585"/>
      <c r="DC85" s="585"/>
      <c r="DD85" s="585"/>
      <c r="DE85" s="585"/>
      <c r="DF85" s="585"/>
      <c r="DH85" s="600"/>
      <c r="DI85" s="600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</row>
    <row r="86" spans="2:139" s="12" customFormat="1" x14ac:dyDescent="0.25">
      <c r="B86" s="594"/>
      <c r="D86" s="595"/>
      <c r="E86" s="585"/>
      <c r="F86" s="585"/>
      <c r="G86" s="585"/>
      <c r="H86" s="585"/>
      <c r="I86" s="585"/>
      <c r="J86" s="585"/>
      <c r="L86" s="600"/>
      <c r="M86" s="600"/>
      <c r="N86" s="600"/>
      <c r="P86" s="585"/>
      <c r="Q86" s="585"/>
      <c r="R86" s="585"/>
      <c r="S86" s="585"/>
      <c r="T86" s="585"/>
      <c r="U86" s="585"/>
      <c r="V86" s="585"/>
      <c r="X86" s="600"/>
      <c r="Y86" s="600"/>
      <c r="AA86" s="585"/>
      <c r="AB86" s="585"/>
      <c r="AC86" s="585"/>
      <c r="AD86" s="585"/>
      <c r="AE86" s="585"/>
      <c r="AF86" s="585"/>
      <c r="AG86" s="585"/>
      <c r="AI86" s="600"/>
      <c r="AJ86" s="600"/>
      <c r="AL86" s="585"/>
      <c r="AM86" s="585"/>
      <c r="AN86" s="585"/>
      <c r="AO86" s="585"/>
      <c r="AP86" s="585"/>
      <c r="AQ86" s="585"/>
      <c r="AR86" s="585"/>
      <c r="AT86" s="600"/>
      <c r="AU86" s="600"/>
      <c r="AW86" s="585"/>
      <c r="AX86" s="585"/>
      <c r="AY86" s="585"/>
      <c r="AZ86" s="585"/>
      <c r="BA86" s="585"/>
      <c r="BB86" s="585"/>
      <c r="BC86" s="585"/>
      <c r="BE86" s="600"/>
      <c r="BF86" s="600"/>
      <c r="BH86" s="585"/>
      <c r="BI86" s="585"/>
      <c r="BJ86" s="585"/>
      <c r="BK86" s="585"/>
      <c r="BL86" s="585"/>
      <c r="BM86" s="585"/>
      <c r="BN86" s="585"/>
      <c r="BP86" s="600"/>
      <c r="BQ86" s="600"/>
      <c r="BS86" s="585"/>
      <c r="BT86" s="585"/>
      <c r="BU86" s="585"/>
      <c r="BV86" s="585"/>
      <c r="BW86" s="585"/>
      <c r="BX86" s="585"/>
      <c r="BY86" s="585"/>
      <c r="CA86" s="600"/>
      <c r="CB86" s="600"/>
      <c r="CD86" s="585"/>
      <c r="CE86" s="585"/>
      <c r="CF86" s="585"/>
      <c r="CG86" s="585"/>
      <c r="CH86" s="585"/>
      <c r="CI86" s="585"/>
      <c r="CJ86" s="585"/>
      <c r="CL86" s="600"/>
      <c r="CM86" s="600"/>
      <c r="CO86" s="585"/>
      <c r="CP86" s="585"/>
      <c r="CQ86" s="585"/>
      <c r="CR86" s="585"/>
      <c r="CS86" s="585"/>
      <c r="CT86" s="585"/>
      <c r="CU86" s="585"/>
      <c r="CW86" s="600"/>
      <c r="CX86" s="600"/>
      <c r="CZ86" s="585"/>
      <c r="DA86" s="585"/>
      <c r="DB86" s="585"/>
      <c r="DC86" s="585"/>
      <c r="DD86" s="585"/>
      <c r="DE86" s="585"/>
      <c r="DF86" s="585"/>
      <c r="DH86" s="600"/>
      <c r="DI86" s="600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</row>
    <row r="87" spans="2:139" s="12" customFormat="1" x14ac:dyDescent="0.25">
      <c r="B87" s="594"/>
      <c r="D87" s="595"/>
      <c r="E87" s="585"/>
      <c r="F87" s="585"/>
      <c r="G87" s="585"/>
      <c r="H87" s="585"/>
      <c r="I87" s="585"/>
      <c r="J87" s="585"/>
      <c r="L87" s="600"/>
      <c r="M87" s="600"/>
      <c r="N87" s="600"/>
      <c r="P87" s="585"/>
      <c r="Q87" s="585"/>
      <c r="R87" s="585"/>
      <c r="S87" s="585"/>
      <c r="T87" s="585"/>
      <c r="U87" s="585"/>
      <c r="V87" s="585"/>
      <c r="X87" s="600"/>
      <c r="Y87" s="600"/>
      <c r="AA87" s="585"/>
      <c r="AB87" s="585"/>
      <c r="AC87" s="585"/>
      <c r="AD87" s="585"/>
      <c r="AE87" s="585"/>
      <c r="AF87" s="585"/>
      <c r="AG87" s="585"/>
      <c r="AI87" s="600"/>
      <c r="AJ87" s="600"/>
      <c r="AL87" s="585"/>
      <c r="AM87" s="585"/>
      <c r="AN87" s="585"/>
      <c r="AO87" s="585"/>
      <c r="AP87" s="585"/>
      <c r="AQ87" s="585"/>
      <c r="AR87" s="585"/>
      <c r="AT87" s="600"/>
      <c r="AU87" s="600"/>
      <c r="AW87" s="585"/>
      <c r="AX87" s="585"/>
      <c r="AY87" s="585"/>
      <c r="AZ87" s="585"/>
      <c r="BA87" s="585"/>
      <c r="BB87" s="585"/>
      <c r="BC87" s="585"/>
      <c r="BE87" s="600"/>
      <c r="BF87" s="600"/>
      <c r="BH87" s="585"/>
      <c r="BI87" s="585"/>
      <c r="BJ87" s="585"/>
      <c r="BK87" s="585"/>
      <c r="BL87" s="585"/>
      <c r="BM87" s="585"/>
      <c r="BN87" s="585"/>
      <c r="BP87" s="600"/>
      <c r="BQ87" s="600"/>
      <c r="BS87" s="585"/>
      <c r="BT87" s="585"/>
      <c r="BU87" s="585"/>
      <c r="BV87" s="585"/>
      <c r="BW87" s="585"/>
      <c r="BX87" s="585"/>
      <c r="BY87" s="585"/>
      <c r="CA87" s="600"/>
      <c r="CB87" s="600"/>
      <c r="CD87" s="585"/>
      <c r="CE87" s="585"/>
      <c r="CF87" s="585"/>
      <c r="CG87" s="585"/>
      <c r="CH87" s="585"/>
      <c r="CI87" s="585"/>
      <c r="CJ87" s="585"/>
      <c r="CL87" s="600"/>
      <c r="CM87" s="600"/>
      <c r="CO87" s="585"/>
      <c r="CP87" s="585"/>
      <c r="CQ87" s="585"/>
      <c r="CR87" s="585"/>
      <c r="CS87" s="585"/>
      <c r="CT87" s="585"/>
      <c r="CU87" s="585"/>
      <c r="CW87" s="600"/>
      <c r="CX87" s="600"/>
      <c r="CZ87" s="585"/>
      <c r="DA87" s="585"/>
      <c r="DB87" s="585"/>
      <c r="DC87" s="585"/>
      <c r="DD87" s="585"/>
      <c r="DE87" s="585"/>
      <c r="DF87" s="585"/>
      <c r="DH87" s="600"/>
      <c r="DI87" s="600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</row>
    <row r="88" spans="2:139" s="12" customFormat="1" x14ac:dyDescent="0.25">
      <c r="B88" s="594"/>
      <c r="D88" s="595"/>
      <c r="E88" s="585"/>
      <c r="F88" s="585"/>
      <c r="G88" s="585"/>
      <c r="H88" s="585"/>
      <c r="I88" s="585"/>
      <c r="J88" s="585"/>
      <c r="L88" s="600"/>
      <c r="M88" s="600"/>
      <c r="N88" s="600"/>
      <c r="P88" s="585"/>
      <c r="Q88" s="585"/>
      <c r="R88" s="585"/>
      <c r="S88" s="585"/>
      <c r="T88" s="585"/>
      <c r="U88" s="585"/>
      <c r="V88" s="585"/>
      <c r="X88" s="600"/>
      <c r="Y88" s="600"/>
      <c r="AA88" s="585"/>
      <c r="AB88" s="585"/>
      <c r="AC88" s="585"/>
      <c r="AD88" s="585"/>
      <c r="AE88" s="585"/>
      <c r="AF88" s="585"/>
      <c r="AG88" s="585"/>
      <c r="AI88" s="600"/>
      <c r="AJ88" s="600"/>
      <c r="AL88" s="585"/>
      <c r="AM88" s="585"/>
      <c r="AN88" s="585"/>
      <c r="AO88" s="585"/>
      <c r="AP88" s="585"/>
      <c r="AQ88" s="585"/>
      <c r="AR88" s="585"/>
      <c r="AT88" s="600"/>
      <c r="AU88" s="600"/>
      <c r="AW88" s="585"/>
      <c r="AX88" s="585"/>
      <c r="AY88" s="585"/>
      <c r="AZ88" s="585"/>
      <c r="BA88" s="585"/>
      <c r="BB88" s="585"/>
      <c r="BC88" s="585"/>
      <c r="BE88" s="600"/>
      <c r="BF88" s="600"/>
      <c r="BH88" s="585"/>
      <c r="BI88" s="585"/>
      <c r="BJ88" s="585"/>
      <c r="BK88" s="585"/>
      <c r="BL88" s="585"/>
      <c r="BM88" s="585"/>
      <c r="BN88" s="585"/>
      <c r="BP88" s="600"/>
      <c r="BQ88" s="600"/>
      <c r="BS88" s="585"/>
      <c r="BT88" s="585"/>
      <c r="BU88" s="585"/>
      <c r="BV88" s="585"/>
      <c r="BW88" s="585"/>
      <c r="BX88" s="585"/>
      <c r="BY88" s="585"/>
      <c r="CA88" s="600"/>
      <c r="CB88" s="600"/>
      <c r="CD88" s="585"/>
      <c r="CE88" s="585"/>
      <c r="CF88" s="585"/>
      <c r="CG88" s="585"/>
      <c r="CH88" s="585"/>
      <c r="CI88" s="585"/>
      <c r="CJ88" s="585"/>
      <c r="CL88" s="600"/>
      <c r="CM88" s="600"/>
      <c r="CO88" s="585"/>
      <c r="CP88" s="585"/>
      <c r="CQ88" s="585"/>
      <c r="CR88" s="585"/>
      <c r="CS88" s="585"/>
      <c r="CT88" s="585"/>
      <c r="CU88" s="585"/>
      <c r="CW88" s="600"/>
      <c r="CX88" s="600"/>
      <c r="CZ88" s="585"/>
      <c r="DA88" s="585"/>
      <c r="DB88" s="585"/>
      <c r="DC88" s="585"/>
      <c r="DD88" s="585"/>
      <c r="DE88" s="585"/>
      <c r="DF88" s="585"/>
      <c r="DH88" s="600"/>
      <c r="DI88" s="600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</row>
    <row r="89" spans="2:139" s="12" customFormat="1" x14ac:dyDescent="0.25">
      <c r="B89" s="594"/>
      <c r="D89" s="595"/>
      <c r="E89" s="585"/>
      <c r="F89" s="585"/>
      <c r="G89" s="585"/>
      <c r="H89" s="585"/>
      <c r="I89" s="585"/>
      <c r="J89" s="585"/>
      <c r="L89" s="600"/>
      <c r="M89" s="600"/>
      <c r="N89" s="600"/>
      <c r="P89" s="585"/>
      <c r="Q89" s="585"/>
      <c r="R89" s="585"/>
      <c r="S89" s="585"/>
      <c r="T89" s="585"/>
      <c r="U89" s="585"/>
      <c r="V89" s="585"/>
      <c r="X89" s="600"/>
      <c r="Y89" s="600"/>
      <c r="AA89" s="585"/>
      <c r="AB89" s="585"/>
      <c r="AC89" s="585"/>
      <c r="AD89" s="585"/>
      <c r="AE89" s="585"/>
      <c r="AF89" s="585"/>
      <c r="AG89" s="585"/>
      <c r="AI89" s="600"/>
      <c r="AJ89" s="600"/>
      <c r="AL89" s="585"/>
      <c r="AM89" s="585"/>
      <c r="AN89" s="585"/>
      <c r="AO89" s="585"/>
      <c r="AP89" s="585"/>
      <c r="AQ89" s="585"/>
      <c r="AR89" s="585"/>
      <c r="AT89" s="600"/>
      <c r="AU89" s="600"/>
      <c r="AW89" s="585"/>
      <c r="AX89" s="585"/>
      <c r="AY89" s="585"/>
      <c r="AZ89" s="585"/>
      <c r="BA89" s="585"/>
      <c r="BB89" s="585"/>
      <c r="BC89" s="585"/>
      <c r="BE89" s="600"/>
      <c r="BF89" s="600"/>
      <c r="BH89" s="585"/>
      <c r="BI89" s="585"/>
      <c r="BJ89" s="585"/>
      <c r="BK89" s="585"/>
      <c r="BL89" s="585"/>
      <c r="BM89" s="585"/>
      <c r="BN89" s="585"/>
      <c r="BP89" s="600"/>
      <c r="BQ89" s="600"/>
      <c r="BS89" s="585"/>
      <c r="BT89" s="585"/>
      <c r="BU89" s="585"/>
      <c r="BV89" s="585"/>
      <c r="BW89" s="585"/>
      <c r="BX89" s="585"/>
      <c r="BY89" s="585"/>
      <c r="CA89" s="600"/>
      <c r="CB89" s="600"/>
      <c r="CD89" s="585"/>
      <c r="CE89" s="585"/>
      <c r="CF89" s="585"/>
      <c r="CG89" s="585"/>
      <c r="CH89" s="585"/>
      <c r="CI89" s="585"/>
      <c r="CJ89" s="585"/>
      <c r="CL89" s="600"/>
      <c r="CM89" s="600"/>
      <c r="CO89" s="585"/>
      <c r="CP89" s="585"/>
      <c r="CQ89" s="585"/>
      <c r="CR89" s="585"/>
      <c r="CS89" s="585"/>
      <c r="CT89" s="585"/>
      <c r="CU89" s="585"/>
      <c r="CW89" s="600"/>
      <c r="CX89" s="600"/>
      <c r="CZ89" s="585"/>
      <c r="DA89" s="585"/>
      <c r="DB89" s="585"/>
      <c r="DC89" s="585"/>
      <c r="DD89" s="585"/>
      <c r="DE89" s="585"/>
      <c r="DF89" s="585"/>
      <c r="DH89" s="600"/>
      <c r="DI89" s="600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</row>
    <row r="90" spans="2:139" s="12" customFormat="1" x14ac:dyDescent="0.25">
      <c r="B90" s="594"/>
      <c r="D90" s="595"/>
      <c r="E90" s="585"/>
      <c r="F90" s="585"/>
      <c r="G90" s="585"/>
      <c r="H90" s="585"/>
      <c r="I90" s="585"/>
      <c r="J90" s="585"/>
      <c r="L90" s="600"/>
      <c r="M90" s="600"/>
      <c r="N90" s="600"/>
      <c r="P90" s="585"/>
      <c r="Q90" s="585"/>
      <c r="R90" s="585"/>
      <c r="S90" s="585"/>
      <c r="T90" s="585"/>
      <c r="U90" s="585"/>
      <c r="V90" s="585"/>
      <c r="X90" s="600"/>
      <c r="Y90" s="600"/>
      <c r="AA90" s="585"/>
      <c r="AB90" s="585"/>
      <c r="AC90" s="585"/>
      <c r="AD90" s="585"/>
      <c r="AE90" s="585"/>
      <c r="AF90" s="585"/>
      <c r="AG90" s="585"/>
      <c r="AI90" s="600"/>
      <c r="AJ90" s="600"/>
      <c r="AL90" s="585"/>
      <c r="AM90" s="585"/>
      <c r="AN90" s="585"/>
      <c r="AO90" s="585"/>
      <c r="AP90" s="585"/>
      <c r="AQ90" s="585"/>
      <c r="AR90" s="585"/>
      <c r="AT90" s="600"/>
      <c r="AU90" s="600"/>
      <c r="AW90" s="585"/>
      <c r="AX90" s="585"/>
      <c r="AY90" s="585"/>
      <c r="AZ90" s="585"/>
      <c r="BA90" s="585"/>
      <c r="BB90" s="585"/>
      <c r="BC90" s="585"/>
      <c r="BE90" s="600"/>
      <c r="BF90" s="600"/>
      <c r="BH90" s="585"/>
      <c r="BI90" s="585"/>
      <c r="BJ90" s="585"/>
      <c r="BK90" s="585"/>
      <c r="BL90" s="585"/>
      <c r="BM90" s="585"/>
      <c r="BN90" s="585"/>
      <c r="BP90" s="600"/>
      <c r="BQ90" s="600"/>
      <c r="BS90" s="585"/>
      <c r="BT90" s="585"/>
      <c r="BU90" s="585"/>
      <c r="BV90" s="585"/>
      <c r="BW90" s="585"/>
      <c r="BX90" s="585"/>
      <c r="BY90" s="585"/>
      <c r="CA90" s="600"/>
      <c r="CB90" s="600"/>
      <c r="CD90" s="585"/>
      <c r="CE90" s="585"/>
      <c r="CF90" s="585"/>
      <c r="CG90" s="585"/>
      <c r="CH90" s="585"/>
      <c r="CI90" s="585"/>
      <c r="CJ90" s="585"/>
      <c r="CL90" s="600"/>
      <c r="CM90" s="600"/>
      <c r="CO90" s="585"/>
      <c r="CP90" s="585"/>
      <c r="CQ90" s="585"/>
      <c r="CR90" s="585"/>
      <c r="CS90" s="585"/>
      <c r="CT90" s="585"/>
      <c r="CU90" s="585"/>
      <c r="CW90" s="600"/>
      <c r="CX90" s="600"/>
      <c r="CZ90" s="585"/>
      <c r="DA90" s="585"/>
      <c r="DB90" s="585"/>
      <c r="DC90" s="585"/>
      <c r="DD90" s="585"/>
      <c r="DE90" s="585"/>
      <c r="DF90" s="585"/>
      <c r="DH90" s="600"/>
      <c r="DI90" s="600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</row>
    <row r="91" spans="2:139" s="12" customFormat="1" x14ac:dyDescent="0.25">
      <c r="B91" s="594"/>
      <c r="D91" s="595"/>
      <c r="E91" s="585"/>
      <c r="F91" s="585"/>
      <c r="G91" s="585"/>
      <c r="H91" s="585"/>
      <c r="I91" s="585"/>
      <c r="J91" s="585"/>
      <c r="L91" s="600"/>
      <c r="M91" s="600"/>
      <c r="N91" s="600"/>
      <c r="P91" s="585"/>
      <c r="Q91" s="585"/>
      <c r="R91" s="585"/>
      <c r="S91" s="585"/>
      <c r="T91" s="585"/>
      <c r="U91" s="585"/>
      <c r="V91" s="585"/>
      <c r="X91" s="600"/>
      <c r="Y91" s="600"/>
      <c r="AA91" s="585"/>
      <c r="AB91" s="585"/>
      <c r="AC91" s="585"/>
      <c r="AD91" s="585"/>
      <c r="AE91" s="585"/>
      <c r="AF91" s="585"/>
      <c r="AG91" s="585"/>
      <c r="AI91" s="600"/>
      <c r="AJ91" s="600"/>
      <c r="AL91" s="585"/>
      <c r="AM91" s="585"/>
      <c r="AN91" s="585"/>
      <c r="AO91" s="585"/>
      <c r="AP91" s="585"/>
      <c r="AQ91" s="585"/>
      <c r="AR91" s="585"/>
      <c r="AT91" s="600"/>
      <c r="AU91" s="600"/>
      <c r="AW91" s="585"/>
      <c r="AX91" s="585"/>
      <c r="AY91" s="585"/>
      <c r="AZ91" s="585"/>
      <c r="BA91" s="585"/>
      <c r="BB91" s="585"/>
      <c r="BC91" s="585"/>
      <c r="BE91" s="600"/>
      <c r="BF91" s="600"/>
      <c r="BH91" s="585"/>
      <c r="BI91" s="585"/>
      <c r="BJ91" s="585"/>
      <c r="BK91" s="585"/>
      <c r="BL91" s="585"/>
      <c r="BM91" s="585"/>
      <c r="BN91" s="585"/>
      <c r="BP91" s="600"/>
      <c r="BQ91" s="600"/>
      <c r="BS91" s="585"/>
      <c r="BT91" s="585"/>
      <c r="BU91" s="585"/>
      <c r="BV91" s="585"/>
      <c r="BW91" s="585"/>
      <c r="BX91" s="585"/>
      <c r="BY91" s="585"/>
      <c r="CA91" s="600"/>
      <c r="CB91" s="600"/>
      <c r="CD91" s="585"/>
      <c r="CE91" s="585"/>
      <c r="CF91" s="585"/>
      <c r="CG91" s="585"/>
      <c r="CH91" s="585"/>
      <c r="CI91" s="585"/>
      <c r="CJ91" s="585"/>
      <c r="CL91" s="600"/>
      <c r="CM91" s="600"/>
      <c r="CO91" s="585"/>
      <c r="CP91" s="585"/>
      <c r="CQ91" s="585"/>
      <c r="CR91" s="585"/>
      <c r="CS91" s="585"/>
      <c r="CT91" s="585"/>
      <c r="CU91" s="585"/>
      <c r="CW91" s="600"/>
      <c r="CX91" s="600"/>
      <c r="CZ91" s="585"/>
      <c r="DA91" s="585"/>
      <c r="DB91" s="585"/>
      <c r="DC91" s="585"/>
      <c r="DD91" s="585"/>
      <c r="DE91" s="585"/>
      <c r="DF91" s="585"/>
      <c r="DH91" s="600"/>
      <c r="DI91" s="600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</row>
    <row r="92" spans="2:139" s="12" customFormat="1" x14ac:dyDescent="0.25">
      <c r="B92" s="594"/>
      <c r="D92" s="595"/>
      <c r="E92" s="585"/>
      <c r="F92" s="585"/>
      <c r="G92" s="585"/>
      <c r="H92" s="585"/>
      <c r="I92" s="585"/>
      <c r="J92" s="585"/>
      <c r="L92" s="600"/>
      <c r="M92" s="600"/>
      <c r="N92" s="600"/>
      <c r="P92" s="585"/>
      <c r="Q92" s="585"/>
      <c r="R92" s="585"/>
      <c r="S92" s="585"/>
      <c r="T92" s="585"/>
      <c r="U92" s="585"/>
      <c r="V92" s="585"/>
      <c r="X92" s="600"/>
      <c r="Y92" s="600"/>
      <c r="AA92" s="585"/>
      <c r="AB92" s="585"/>
      <c r="AC92" s="585"/>
      <c r="AD92" s="585"/>
      <c r="AE92" s="585"/>
      <c r="AF92" s="585"/>
      <c r="AG92" s="585"/>
      <c r="AI92" s="600"/>
      <c r="AJ92" s="600"/>
      <c r="AL92" s="585"/>
      <c r="AM92" s="585"/>
      <c r="AN92" s="585"/>
      <c r="AO92" s="585"/>
      <c r="AP92" s="585"/>
      <c r="AQ92" s="585"/>
      <c r="AR92" s="585"/>
      <c r="AT92" s="600"/>
      <c r="AU92" s="600"/>
      <c r="AW92" s="585"/>
      <c r="AX92" s="585"/>
      <c r="AY92" s="585"/>
      <c r="AZ92" s="585"/>
      <c r="BA92" s="585"/>
      <c r="BB92" s="585"/>
      <c r="BC92" s="585"/>
      <c r="BE92" s="600"/>
      <c r="BF92" s="600"/>
      <c r="BH92" s="585"/>
      <c r="BI92" s="585"/>
      <c r="BJ92" s="585"/>
      <c r="BK92" s="585"/>
      <c r="BL92" s="585"/>
      <c r="BM92" s="585"/>
      <c r="BN92" s="585"/>
      <c r="BP92" s="600"/>
      <c r="BQ92" s="600"/>
      <c r="BS92" s="585"/>
      <c r="BT92" s="585"/>
      <c r="BU92" s="585"/>
      <c r="BV92" s="585"/>
      <c r="BW92" s="585"/>
      <c r="BX92" s="585"/>
      <c r="BY92" s="585"/>
      <c r="CA92" s="600"/>
      <c r="CB92" s="600"/>
      <c r="CD92" s="585"/>
      <c r="CE92" s="585"/>
      <c r="CF92" s="585"/>
      <c r="CG92" s="585"/>
      <c r="CH92" s="585"/>
      <c r="CI92" s="585"/>
      <c r="CJ92" s="585"/>
      <c r="CL92" s="600"/>
      <c r="CM92" s="600"/>
      <c r="CO92" s="585"/>
      <c r="CP92" s="585"/>
      <c r="CQ92" s="585"/>
      <c r="CR92" s="585"/>
      <c r="CS92" s="585"/>
      <c r="CT92" s="585"/>
      <c r="CU92" s="585"/>
      <c r="CW92" s="600"/>
      <c r="CX92" s="600"/>
      <c r="CZ92" s="585"/>
      <c r="DA92" s="585"/>
      <c r="DB92" s="585"/>
      <c r="DC92" s="585"/>
      <c r="DD92" s="585"/>
      <c r="DE92" s="585"/>
      <c r="DF92" s="585"/>
      <c r="DH92" s="600"/>
      <c r="DI92" s="600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</row>
    <row r="93" spans="2:139" s="12" customFormat="1" x14ac:dyDescent="0.25">
      <c r="B93" s="594"/>
      <c r="D93" s="595"/>
      <c r="E93" s="585"/>
      <c r="F93" s="585"/>
      <c r="G93" s="585"/>
      <c r="H93" s="585"/>
      <c r="I93" s="585"/>
      <c r="J93" s="585"/>
      <c r="L93" s="600"/>
      <c r="M93" s="600"/>
      <c r="N93" s="600"/>
      <c r="P93" s="585"/>
      <c r="Q93" s="585"/>
      <c r="R93" s="585"/>
      <c r="S93" s="585"/>
      <c r="T93" s="585"/>
      <c r="U93" s="585"/>
      <c r="V93" s="585"/>
      <c r="X93" s="600"/>
      <c r="Y93" s="600"/>
      <c r="AA93" s="585"/>
      <c r="AB93" s="585"/>
      <c r="AC93" s="585"/>
      <c r="AD93" s="585"/>
      <c r="AE93" s="585"/>
      <c r="AF93" s="585"/>
      <c r="AG93" s="585"/>
      <c r="AI93" s="600"/>
      <c r="AJ93" s="600"/>
      <c r="AL93" s="585"/>
      <c r="AM93" s="585"/>
      <c r="AN93" s="585"/>
      <c r="AO93" s="585"/>
      <c r="AP93" s="585"/>
      <c r="AQ93" s="585"/>
      <c r="AR93" s="585"/>
      <c r="AT93" s="600"/>
      <c r="AU93" s="600"/>
      <c r="AW93" s="585"/>
      <c r="AX93" s="585"/>
      <c r="AY93" s="585"/>
      <c r="AZ93" s="585"/>
      <c r="BA93" s="585"/>
      <c r="BB93" s="585"/>
      <c r="BC93" s="585"/>
      <c r="BE93" s="600"/>
      <c r="BF93" s="600"/>
      <c r="BH93" s="585"/>
      <c r="BI93" s="585"/>
      <c r="BJ93" s="585"/>
      <c r="BK93" s="585"/>
      <c r="BL93" s="585"/>
      <c r="BM93" s="585"/>
      <c r="BN93" s="585"/>
      <c r="BP93" s="600"/>
      <c r="BQ93" s="600"/>
      <c r="BS93" s="585"/>
      <c r="BT93" s="585"/>
      <c r="BU93" s="585"/>
      <c r="BV93" s="585"/>
      <c r="BW93" s="585"/>
      <c r="BX93" s="585"/>
      <c r="BY93" s="585"/>
      <c r="CA93" s="600"/>
      <c r="CB93" s="600"/>
      <c r="CD93" s="585"/>
      <c r="CE93" s="585"/>
      <c r="CF93" s="585"/>
      <c r="CG93" s="585"/>
      <c r="CH93" s="585"/>
      <c r="CI93" s="585"/>
      <c r="CJ93" s="585"/>
      <c r="CL93" s="600"/>
      <c r="CM93" s="600"/>
      <c r="CO93" s="585"/>
      <c r="CP93" s="585"/>
      <c r="CQ93" s="585"/>
      <c r="CR93" s="585"/>
      <c r="CS93" s="585"/>
      <c r="CT93" s="585"/>
      <c r="CU93" s="585"/>
      <c r="CW93" s="600"/>
      <c r="CX93" s="600"/>
      <c r="CZ93" s="585"/>
      <c r="DA93" s="585"/>
      <c r="DB93" s="585"/>
      <c r="DC93" s="585"/>
      <c r="DD93" s="585"/>
      <c r="DE93" s="585"/>
      <c r="DF93" s="585"/>
      <c r="DH93" s="600"/>
      <c r="DI93" s="600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</row>
    <row r="94" spans="2:139" s="12" customFormat="1" x14ac:dyDescent="0.25">
      <c r="B94" s="594"/>
      <c r="D94" s="595"/>
      <c r="E94" s="585"/>
      <c r="F94" s="585"/>
      <c r="G94" s="585"/>
      <c r="H94" s="585"/>
      <c r="I94" s="585"/>
      <c r="J94" s="585"/>
      <c r="L94" s="600"/>
      <c r="M94" s="600"/>
      <c r="N94" s="600"/>
      <c r="P94" s="585"/>
      <c r="Q94" s="585"/>
      <c r="R94" s="585"/>
      <c r="S94" s="585"/>
      <c r="T94" s="585"/>
      <c r="U94" s="585"/>
      <c r="V94" s="585"/>
      <c r="X94" s="600"/>
      <c r="Y94" s="600"/>
      <c r="AA94" s="585"/>
      <c r="AB94" s="585"/>
      <c r="AC94" s="585"/>
      <c r="AD94" s="585"/>
      <c r="AE94" s="585"/>
      <c r="AF94" s="585"/>
      <c r="AG94" s="585"/>
      <c r="AI94" s="600"/>
      <c r="AJ94" s="600"/>
      <c r="AL94" s="585"/>
      <c r="AM94" s="585"/>
      <c r="AN94" s="585"/>
      <c r="AO94" s="585"/>
      <c r="AP94" s="585"/>
      <c r="AQ94" s="585"/>
      <c r="AR94" s="585"/>
      <c r="AT94" s="600"/>
      <c r="AU94" s="600"/>
      <c r="AW94" s="585"/>
      <c r="AX94" s="585"/>
      <c r="AY94" s="585"/>
      <c r="AZ94" s="585"/>
      <c r="BA94" s="585"/>
      <c r="BB94" s="585"/>
      <c r="BC94" s="585"/>
      <c r="BE94" s="600"/>
      <c r="BF94" s="600"/>
      <c r="BH94" s="585"/>
      <c r="BI94" s="585"/>
      <c r="BJ94" s="585"/>
      <c r="BK94" s="585"/>
      <c r="BL94" s="585"/>
      <c r="BM94" s="585"/>
      <c r="BN94" s="585"/>
      <c r="BP94" s="600"/>
      <c r="BQ94" s="600"/>
      <c r="BS94" s="585"/>
      <c r="BT94" s="585"/>
      <c r="BU94" s="585"/>
      <c r="BV94" s="585"/>
      <c r="BW94" s="585"/>
      <c r="BX94" s="585"/>
      <c r="BY94" s="585"/>
      <c r="CA94" s="600"/>
      <c r="CB94" s="600"/>
      <c r="CD94" s="585"/>
      <c r="CE94" s="585"/>
      <c r="CF94" s="585"/>
      <c r="CG94" s="585"/>
      <c r="CH94" s="585"/>
      <c r="CI94" s="585"/>
      <c r="CJ94" s="585"/>
      <c r="CL94" s="600"/>
      <c r="CM94" s="600"/>
      <c r="CO94" s="585"/>
      <c r="CP94" s="585"/>
      <c r="CQ94" s="585"/>
      <c r="CR94" s="585"/>
      <c r="CS94" s="585"/>
      <c r="CT94" s="585"/>
      <c r="CU94" s="585"/>
      <c r="CW94" s="600"/>
      <c r="CX94" s="600"/>
      <c r="CZ94" s="585"/>
      <c r="DA94" s="585"/>
      <c r="DB94" s="585"/>
      <c r="DC94" s="585"/>
      <c r="DD94" s="585"/>
      <c r="DE94" s="585"/>
      <c r="DF94" s="585"/>
      <c r="DH94" s="600"/>
      <c r="DI94" s="600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</row>
    <row r="95" spans="2:139" s="12" customFormat="1" x14ac:dyDescent="0.25">
      <c r="B95" s="594"/>
      <c r="D95" s="595"/>
      <c r="E95" s="585"/>
      <c r="F95" s="585"/>
      <c r="G95" s="585"/>
      <c r="H95" s="585"/>
      <c r="I95" s="585"/>
      <c r="J95" s="585"/>
      <c r="L95" s="600"/>
      <c r="M95" s="600"/>
      <c r="N95" s="600"/>
      <c r="P95" s="585"/>
      <c r="Q95" s="585"/>
      <c r="R95" s="585"/>
      <c r="S95" s="585"/>
      <c r="T95" s="585"/>
      <c r="U95" s="585"/>
      <c r="V95" s="585"/>
      <c r="X95" s="600"/>
      <c r="Y95" s="600"/>
      <c r="AA95" s="585"/>
      <c r="AB95" s="585"/>
      <c r="AC95" s="585"/>
      <c r="AD95" s="585"/>
      <c r="AE95" s="585"/>
      <c r="AF95" s="585"/>
      <c r="AG95" s="585"/>
      <c r="AI95" s="600"/>
      <c r="AJ95" s="600"/>
      <c r="AL95" s="585"/>
      <c r="AM95" s="585"/>
      <c r="AN95" s="585"/>
      <c r="AO95" s="585"/>
      <c r="AP95" s="585"/>
      <c r="AQ95" s="585"/>
      <c r="AR95" s="585"/>
      <c r="AT95" s="600"/>
      <c r="AU95" s="600"/>
      <c r="AW95" s="585"/>
      <c r="AX95" s="585"/>
      <c r="AY95" s="585"/>
      <c r="AZ95" s="585"/>
      <c r="BA95" s="585"/>
      <c r="BB95" s="585"/>
      <c r="BC95" s="585"/>
      <c r="BE95" s="600"/>
      <c r="BF95" s="600"/>
      <c r="BH95" s="585"/>
      <c r="BI95" s="585"/>
      <c r="BJ95" s="585"/>
      <c r="BK95" s="585"/>
      <c r="BL95" s="585"/>
      <c r="BM95" s="585"/>
      <c r="BN95" s="585"/>
      <c r="BP95" s="600"/>
      <c r="BQ95" s="600"/>
      <c r="BS95" s="585"/>
      <c r="BT95" s="585"/>
      <c r="BU95" s="585"/>
      <c r="BV95" s="585"/>
      <c r="BW95" s="585"/>
      <c r="BX95" s="585"/>
      <c r="BY95" s="585"/>
      <c r="CA95" s="600"/>
      <c r="CB95" s="600"/>
      <c r="CD95" s="585"/>
      <c r="CE95" s="585"/>
      <c r="CF95" s="585"/>
      <c r="CG95" s="585"/>
      <c r="CH95" s="585"/>
      <c r="CI95" s="585"/>
      <c r="CJ95" s="585"/>
      <c r="CL95" s="600"/>
      <c r="CM95" s="600"/>
      <c r="CO95" s="585"/>
      <c r="CP95" s="585"/>
      <c r="CQ95" s="585"/>
      <c r="CR95" s="585"/>
      <c r="CS95" s="585"/>
      <c r="CT95" s="585"/>
      <c r="CU95" s="585"/>
      <c r="CW95" s="600"/>
      <c r="CX95" s="600"/>
      <c r="CZ95" s="585"/>
      <c r="DA95" s="585"/>
      <c r="DB95" s="585"/>
      <c r="DC95" s="585"/>
      <c r="DD95" s="585"/>
      <c r="DE95" s="585"/>
      <c r="DF95" s="585"/>
      <c r="DH95" s="600"/>
      <c r="DI95" s="600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</row>
    <row r="96" spans="2:139" s="12" customFormat="1" x14ac:dyDescent="0.25">
      <c r="B96" s="594"/>
      <c r="D96" s="595"/>
      <c r="E96" s="585"/>
      <c r="F96" s="585"/>
      <c r="G96" s="585"/>
      <c r="H96" s="585"/>
      <c r="I96" s="585"/>
      <c r="J96" s="585"/>
      <c r="L96" s="600"/>
      <c r="M96" s="600"/>
      <c r="N96" s="600"/>
      <c r="P96" s="585"/>
      <c r="Q96" s="585"/>
      <c r="R96" s="585"/>
      <c r="S96" s="585"/>
      <c r="T96" s="585"/>
      <c r="U96" s="585"/>
      <c r="V96" s="585"/>
      <c r="X96" s="600"/>
      <c r="Y96" s="600"/>
      <c r="AA96" s="585"/>
      <c r="AB96" s="585"/>
      <c r="AC96" s="585"/>
      <c r="AD96" s="585"/>
      <c r="AE96" s="585"/>
      <c r="AF96" s="585"/>
      <c r="AG96" s="585"/>
      <c r="AI96" s="600"/>
      <c r="AJ96" s="600"/>
      <c r="AL96" s="585"/>
      <c r="AM96" s="585"/>
      <c r="AN96" s="585"/>
      <c r="AO96" s="585"/>
      <c r="AP96" s="585"/>
      <c r="AQ96" s="585"/>
      <c r="AR96" s="585"/>
      <c r="AT96" s="600"/>
      <c r="AU96" s="600"/>
      <c r="AW96" s="585"/>
      <c r="AX96" s="585"/>
      <c r="AY96" s="585"/>
      <c r="AZ96" s="585"/>
      <c r="BA96" s="585"/>
      <c r="BB96" s="585"/>
      <c r="BC96" s="585"/>
      <c r="BE96" s="600"/>
      <c r="BF96" s="600"/>
      <c r="BH96" s="585"/>
      <c r="BI96" s="585"/>
      <c r="BJ96" s="585"/>
      <c r="BK96" s="585"/>
      <c r="BL96" s="585"/>
      <c r="BM96" s="585"/>
      <c r="BN96" s="585"/>
      <c r="BP96" s="600"/>
      <c r="BQ96" s="600"/>
      <c r="BS96" s="585"/>
      <c r="BT96" s="585"/>
      <c r="BU96" s="585"/>
      <c r="BV96" s="585"/>
      <c r="BW96" s="585"/>
      <c r="BX96" s="585"/>
      <c r="BY96" s="585"/>
      <c r="CA96" s="600"/>
      <c r="CB96" s="600"/>
      <c r="CD96" s="585"/>
      <c r="CE96" s="585"/>
      <c r="CF96" s="585"/>
      <c r="CG96" s="585"/>
      <c r="CH96" s="585"/>
      <c r="CI96" s="585"/>
      <c r="CJ96" s="585"/>
      <c r="CL96" s="600"/>
      <c r="CM96" s="600"/>
      <c r="CO96" s="585"/>
      <c r="CP96" s="585"/>
      <c r="CQ96" s="585"/>
      <c r="CR96" s="585"/>
      <c r="CS96" s="585"/>
      <c r="CT96" s="585"/>
      <c r="CU96" s="585"/>
      <c r="CW96" s="600"/>
      <c r="CX96" s="600"/>
      <c r="CZ96" s="585"/>
      <c r="DA96" s="585"/>
      <c r="DB96" s="585"/>
      <c r="DC96" s="585"/>
      <c r="DD96" s="585"/>
      <c r="DE96" s="585"/>
      <c r="DF96" s="585"/>
      <c r="DH96" s="600"/>
      <c r="DI96" s="600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</row>
    <row r="97" spans="2:139" s="12" customFormat="1" x14ac:dyDescent="0.25">
      <c r="B97" s="594"/>
      <c r="D97" s="595"/>
      <c r="E97" s="585"/>
      <c r="F97" s="585"/>
      <c r="G97" s="585"/>
      <c r="H97" s="585"/>
      <c r="I97" s="585"/>
      <c r="J97" s="585"/>
      <c r="L97" s="600"/>
      <c r="M97" s="600"/>
      <c r="N97" s="600"/>
      <c r="P97" s="585"/>
      <c r="Q97" s="585"/>
      <c r="R97" s="585"/>
      <c r="S97" s="585"/>
      <c r="T97" s="585"/>
      <c r="U97" s="585"/>
      <c r="V97" s="585"/>
      <c r="X97" s="600"/>
      <c r="Y97" s="600"/>
      <c r="AA97" s="585"/>
      <c r="AB97" s="585"/>
      <c r="AC97" s="585"/>
      <c r="AD97" s="585"/>
      <c r="AE97" s="585"/>
      <c r="AF97" s="585"/>
      <c r="AG97" s="585"/>
      <c r="AI97" s="600"/>
      <c r="AJ97" s="600"/>
      <c r="AL97" s="585"/>
      <c r="AM97" s="585"/>
      <c r="AN97" s="585"/>
      <c r="AO97" s="585"/>
      <c r="AP97" s="585"/>
      <c r="AQ97" s="585"/>
      <c r="AR97" s="585"/>
      <c r="AT97" s="600"/>
      <c r="AU97" s="600"/>
      <c r="AW97" s="585"/>
      <c r="AX97" s="585"/>
      <c r="AY97" s="585"/>
      <c r="AZ97" s="585"/>
      <c r="BA97" s="585"/>
      <c r="BB97" s="585"/>
      <c r="BC97" s="585"/>
      <c r="BE97" s="600"/>
      <c r="BF97" s="600"/>
      <c r="BH97" s="585"/>
      <c r="BI97" s="585"/>
      <c r="BJ97" s="585"/>
      <c r="BK97" s="585"/>
      <c r="BL97" s="585"/>
      <c r="BM97" s="585"/>
      <c r="BN97" s="585"/>
      <c r="BP97" s="600"/>
      <c r="BQ97" s="600"/>
      <c r="BS97" s="585"/>
      <c r="BT97" s="585"/>
      <c r="BU97" s="585"/>
      <c r="BV97" s="585"/>
      <c r="BW97" s="585"/>
      <c r="BX97" s="585"/>
      <c r="BY97" s="585"/>
      <c r="CA97" s="600"/>
      <c r="CB97" s="600"/>
      <c r="CD97" s="585"/>
      <c r="CE97" s="585"/>
      <c r="CF97" s="585"/>
      <c r="CG97" s="585"/>
      <c r="CH97" s="585"/>
      <c r="CI97" s="585"/>
      <c r="CJ97" s="585"/>
      <c r="CL97" s="600"/>
      <c r="CM97" s="600"/>
      <c r="CO97" s="585"/>
      <c r="CP97" s="585"/>
      <c r="CQ97" s="585"/>
      <c r="CR97" s="585"/>
      <c r="CS97" s="585"/>
      <c r="CT97" s="585"/>
      <c r="CU97" s="585"/>
      <c r="CW97" s="600"/>
      <c r="CX97" s="600"/>
      <c r="CZ97" s="585"/>
      <c r="DA97" s="585"/>
      <c r="DB97" s="585"/>
      <c r="DC97" s="585"/>
      <c r="DD97" s="585"/>
      <c r="DE97" s="585"/>
      <c r="DF97" s="585"/>
      <c r="DH97" s="600"/>
      <c r="DI97" s="600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</row>
    <row r="98" spans="2:139" s="12" customFormat="1" x14ac:dyDescent="0.25">
      <c r="B98" s="594"/>
      <c r="D98" s="595"/>
      <c r="E98" s="585"/>
      <c r="F98" s="585"/>
      <c r="G98" s="585"/>
      <c r="H98" s="585"/>
      <c r="I98" s="585"/>
      <c r="J98" s="585"/>
      <c r="L98" s="600"/>
      <c r="M98" s="600"/>
      <c r="N98" s="600"/>
      <c r="P98" s="585"/>
      <c r="Q98" s="585"/>
      <c r="R98" s="585"/>
      <c r="S98" s="585"/>
      <c r="T98" s="585"/>
      <c r="U98" s="585"/>
      <c r="V98" s="585"/>
      <c r="X98" s="600"/>
      <c r="Y98" s="600"/>
      <c r="AA98" s="585"/>
      <c r="AB98" s="585"/>
      <c r="AC98" s="585"/>
      <c r="AD98" s="585"/>
      <c r="AE98" s="585"/>
      <c r="AF98" s="585"/>
      <c r="AG98" s="585"/>
      <c r="AI98" s="600"/>
      <c r="AJ98" s="600"/>
      <c r="AL98" s="585"/>
      <c r="AM98" s="585"/>
      <c r="AN98" s="585"/>
      <c r="AO98" s="585"/>
      <c r="AP98" s="585"/>
      <c r="AQ98" s="585"/>
      <c r="AR98" s="585"/>
      <c r="AT98" s="600"/>
      <c r="AU98" s="600"/>
      <c r="AW98" s="585"/>
      <c r="AX98" s="585"/>
      <c r="AY98" s="585"/>
      <c r="AZ98" s="585"/>
      <c r="BA98" s="585"/>
      <c r="BB98" s="585"/>
      <c r="BC98" s="585"/>
      <c r="BE98" s="600"/>
      <c r="BF98" s="600"/>
      <c r="BH98" s="585"/>
      <c r="BI98" s="585"/>
      <c r="BJ98" s="585"/>
      <c r="BK98" s="585"/>
      <c r="BL98" s="585"/>
      <c r="BM98" s="585"/>
      <c r="BN98" s="585"/>
      <c r="BP98" s="600"/>
      <c r="BQ98" s="600"/>
      <c r="BS98" s="585"/>
      <c r="BT98" s="585"/>
      <c r="BU98" s="585"/>
      <c r="BV98" s="585"/>
      <c r="BW98" s="585"/>
      <c r="BX98" s="585"/>
      <c r="BY98" s="585"/>
      <c r="CA98" s="600"/>
      <c r="CB98" s="600"/>
      <c r="CD98" s="585"/>
      <c r="CE98" s="585"/>
      <c r="CF98" s="585"/>
      <c r="CG98" s="585"/>
      <c r="CH98" s="585"/>
      <c r="CI98" s="585"/>
      <c r="CJ98" s="585"/>
      <c r="CL98" s="600"/>
      <c r="CM98" s="600"/>
      <c r="CO98" s="585"/>
      <c r="CP98" s="585"/>
      <c r="CQ98" s="585"/>
      <c r="CR98" s="585"/>
      <c r="CS98" s="585"/>
      <c r="CT98" s="585"/>
      <c r="CU98" s="585"/>
      <c r="CW98" s="600"/>
      <c r="CX98" s="600"/>
      <c r="CZ98" s="585"/>
      <c r="DA98" s="585"/>
      <c r="DB98" s="585"/>
      <c r="DC98" s="585"/>
      <c r="DD98" s="585"/>
      <c r="DE98" s="585"/>
      <c r="DF98" s="585"/>
      <c r="DH98" s="600"/>
      <c r="DI98" s="600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</row>
    <row r="99" spans="2:139" s="12" customFormat="1" x14ac:dyDescent="0.25">
      <c r="B99" s="594"/>
      <c r="D99" s="595"/>
      <c r="E99" s="585"/>
      <c r="F99" s="585"/>
      <c r="G99" s="585"/>
      <c r="H99" s="585"/>
      <c r="I99" s="585"/>
      <c r="J99" s="585"/>
      <c r="L99" s="600"/>
      <c r="M99" s="600"/>
      <c r="N99" s="600"/>
      <c r="P99" s="585"/>
      <c r="Q99" s="585"/>
      <c r="R99" s="585"/>
      <c r="S99" s="585"/>
      <c r="T99" s="585"/>
      <c r="U99" s="585"/>
      <c r="V99" s="585"/>
      <c r="X99" s="600"/>
      <c r="Y99" s="600"/>
      <c r="AA99" s="585"/>
      <c r="AB99" s="585"/>
      <c r="AC99" s="585"/>
      <c r="AD99" s="585"/>
      <c r="AE99" s="585"/>
      <c r="AF99" s="585"/>
      <c r="AG99" s="585"/>
      <c r="AI99" s="600"/>
      <c r="AJ99" s="600"/>
      <c r="AL99" s="585"/>
      <c r="AM99" s="585"/>
      <c r="AN99" s="585"/>
      <c r="AO99" s="585"/>
      <c r="AP99" s="585"/>
      <c r="AQ99" s="585"/>
      <c r="AR99" s="585"/>
      <c r="AT99" s="600"/>
      <c r="AU99" s="600"/>
      <c r="AW99" s="585"/>
      <c r="AX99" s="585"/>
      <c r="AY99" s="585"/>
      <c r="AZ99" s="585"/>
      <c r="BA99" s="585"/>
      <c r="BB99" s="585"/>
      <c r="BC99" s="585"/>
      <c r="BE99" s="600"/>
      <c r="BF99" s="600"/>
      <c r="BH99" s="585"/>
      <c r="BI99" s="585"/>
      <c r="BJ99" s="585"/>
      <c r="BK99" s="585"/>
      <c r="BL99" s="585"/>
      <c r="BM99" s="585"/>
      <c r="BN99" s="585"/>
      <c r="BP99" s="600"/>
      <c r="BQ99" s="600"/>
      <c r="BS99" s="585"/>
      <c r="BT99" s="585"/>
      <c r="BU99" s="585"/>
      <c r="BV99" s="585"/>
      <c r="BW99" s="585"/>
      <c r="BX99" s="585"/>
      <c r="BY99" s="585"/>
      <c r="CA99" s="600"/>
      <c r="CB99" s="600"/>
      <c r="CD99" s="585"/>
      <c r="CE99" s="585"/>
      <c r="CF99" s="585"/>
      <c r="CG99" s="585"/>
      <c r="CH99" s="585"/>
      <c r="CI99" s="585"/>
      <c r="CJ99" s="585"/>
      <c r="CL99" s="600"/>
      <c r="CM99" s="600"/>
      <c r="CO99" s="585"/>
      <c r="CP99" s="585"/>
      <c r="CQ99" s="585"/>
      <c r="CR99" s="585"/>
      <c r="CS99" s="585"/>
      <c r="CT99" s="585"/>
      <c r="CU99" s="585"/>
      <c r="CW99" s="600"/>
      <c r="CX99" s="600"/>
      <c r="CZ99" s="585"/>
      <c r="DA99" s="585"/>
      <c r="DB99" s="585"/>
      <c r="DC99" s="585"/>
      <c r="DD99" s="585"/>
      <c r="DE99" s="585"/>
      <c r="DF99" s="585"/>
      <c r="DH99" s="600"/>
      <c r="DI99" s="600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</row>
    <row r="100" spans="2:139" s="12" customFormat="1" x14ac:dyDescent="0.25">
      <c r="B100" s="594"/>
      <c r="D100" s="595"/>
      <c r="E100" s="585"/>
      <c r="F100" s="585"/>
      <c r="G100" s="585"/>
      <c r="H100" s="585"/>
      <c r="I100" s="585"/>
      <c r="J100" s="585"/>
      <c r="L100" s="600"/>
      <c r="M100" s="600"/>
      <c r="N100" s="600"/>
      <c r="P100" s="585"/>
      <c r="Q100" s="585"/>
      <c r="R100" s="585"/>
      <c r="S100" s="585"/>
      <c r="T100" s="585"/>
      <c r="U100" s="585"/>
      <c r="V100" s="585"/>
      <c r="X100" s="600"/>
      <c r="Y100" s="600"/>
      <c r="AA100" s="585"/>
      <c r="AB100" s="585"/>
      <c r="AC100" s="585"/>
      <c r="AD100" s="585"/>
      <c r="AE100" s="585"/>
      <c r="AF100" s="585"/>
      <c r="AG100" s="585"/>
      <c r="AI100" s="600"/>
      <c r="AJ100" s="600"/>
      <c r="AL100" s="585"/>
      <c r="AM100" s="585"/>
      <c r="AN100" s="585"/>
      <c r="AO100" s="585"/>
      <c r="AP100" s="585"/>
      <c r="AQ100" s="585"/>
      <c r="AR100" s="585"/>
      <c r="AT100" s="600"/>
      <c r="AU100" s="600"/>
      <c r="AW100" s="585"/>
      <c r="AX100" s="585"/>
      <c r="AY100" s="585"/>
      <c r="AZ100" s="585"/>
      <c r="BA100" s="585"/>
      <c r="BB100" s="585"/>
      <c r="BC100" s="585"/>
      <c r="BE100" s="600"/>
      <c r="BF100" s="600"/>
      <c r="BH100" s="585"/>
      <c r="BI100" s="585"/>
      <c r="BJ100" s="585"/>
      <c r="BK100" s="585"/>
      <c r="BL100" s="585"/>
      <c r="BM100" s="585"/>
      <c r="BN100" s="585"/>
      <c r="BP100" s="600"/>
      <c r="BQ100" s="600"/>
      <c r="BS100" s="585"/>
      <c r="BT100" s="585"/>
      <c r="BU100" s="585"/>
      <c r="BV100" s="585"/>
      <c r="BW100" s="585"/>
      <c r="BX100" s="585"/>
      <c r="BY100" s="585"/>
      <c r="CA100" s="600"/>
      <c r="CB100" s="600"/>
      <c r="CD100" s="585"/>
      <c r="CE100" s="585"/>
      <c r="CF100" s="585"/>
      <c r="CG100" s="585"/>
      <c r="CH100" s="585"/>
      <c r="CI100" s="585"/>
      <c r="CJ100" s="585"/>
      <c r="CL100" s="600"/>
      <c r="CM100" s="600"/>
      <c r="CO100" s="585"/>
      <c r="CP100" s="585"/>
      <c r="CQ100" s="585"/>
      <c r="CR100" s="585"/>
      <c r="CS100" s="585"/>
      <c r="CT100" s="585"/>
      <c r="CU100" s="585"/>
      <c r="CW100" s="600"/>
      <c r="CX100" s="600"/>
      <c r="CZ100" s="585"/>
      <c r="DA100" s="585"/>
      <c r="DB100" s="585"/>
      <c r="DC100" s="585"/>
      <c r="DD100" s="585"/>
      <c r="DE100" s="585"/>
      <c r="DF100" s="585"/>
      <c r="DH100" s="600"/>
      <c r="DI100" s="600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</row>
    <row r="101" spans="2:139" s="12" customFormat="1" x14ac:dyDescent="0.25">
      <c r="B101" s="594"/>
      <c r="D101" s="595"/>
      <c r="E101" s="585"/>
      <c r="F101" s="585"/>
      <c r="G101" s="585"/>
      <c r="H101" s="585"/>
      <c r="I101" s="585"/>
      <c r="J101" s="585"/>
      <c r="L101" s="600"/>
      <c r="M101" s="600"/>
      <c r="N101" s="600"/>
      <c r="P101" s="585"/>
      <c r="Q101" s="585"/>
      <c r="R101" s="585"/>
      <c r="S101" s="585"/>
      <c r="T101" s="585"/>
      <c r="U101" s="585"/>
      <c r="V101" s="585"/>
      <c r="X101" s="600"/>
      <c r="Y101" s="600"/>
      <c r="AA101" s="585"/>
      <c r="AB101" s="585"/>
      <c r="AC101" s="585"/>
      <c r="AD101" s="585"/>
      <c r="AE101" s="585"/>
      <c r="AF101" s="585"/>
      <c r="AG101" s="585"/>
      <c r="AI101" s="600"/>
      <c r="AJ101" s="600"/>
      <c r="AL101" s="585"/>
      <c r="AM101" s="585"/>
      <c r="AN101" s="585"/>
      <c r="AO101" s="585"/>
      <c r="AP101" s="585"/>
      <c r="AQ101" s="585"/>
      <c r="AR101" s="585"/>
      <c r="AT101" s="600"/>
      <c r="AU101" s="600"/>
      <c r="AW101" s="585"/>
      <c r="AX101" s="585"/>
      <c r="AY101" s="585"/>
      <c r="AZ101" s="585"/>
      <c r="BA101" s="585"/>
      <c r="BB101" s="585"/>
      <c r="BC101" s="585"/>
      <c r="BE101" s="600"/>
      <c r="BF101" s="600"/>
      <c r="BH101" s="585"/>
      <c r="BI101" s="585"/>
      <c r="BJ101" s="585"/>
      <c r="BK101" s="585"/>
      <c r="BL101" s="585"/>
      <c r="BM101" s="585"/>
      <c r="BN101" s="585"/>
      <c r="BP101" s="600"/>
      <c r="BQ101" s="600"/>
      <c r="BS101" s="585"/>
      <c r="BT101" s="585"/>
      <c r="BU101" s="585"/>
      <c r="BV101" s="585"/>
      <c r="BW101" s="585"/>
      <c r="BX101" s="585"/>
      <c r="BY101" s="585"/>
      <c r="CA101" s="600"/>
      <c r="CB101" s="600"/>
      <c r="CD101" s="585"/>
      <c r="CE101" s="585"/>
      <c r="CF101" s="585"/>
      <c r="CG101" s="585"/>
      <c r="CH101" s="585"/>
      <c r="CI101" s="585"/>
      <c r="CJ101" s="585"/>
      <c r="CL101" s="600"/>
      <c r="CM101" s="600"/>
      <c r="CO101" s="585"/>
      <c r="CP101" s="585"/>
      <c r="CQ101" s="585"/>
      <c r="CR101" s="585"/>
      <c r="CS101" s="585"/>
      <c r="CT101" s="585"/>
      <c r="CU101" s="585"/>
      <c r="CW101" s="600"/>
      <c r="CX101" s="600"/>
      <c r="CZ101" s="585"/>
      <c r="DA101" s="585"/>
      <c r="DB101" s="585"/>
      <c r="DC101" s="585"/>
      <c r="DD101" s="585"/>
      <c r="DE101" s="585"/>
      <c r="DF101" s="585"/>
      <c r="DH101" s="600"/>
      <c r="DI101" s="600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</row>
    <row r="102" spans="2:139" s="12" customFormat="1" x14ac:dyDescent="0.25">
      <c r="B102" s="594"/>
      <c r="D102" s="595"/>
      <c r="E102" s="585"/>
      <c r="F102" s="585"/>
      <c r="G102" s="585"/>
      <c r="H102" s="585"/>
      <c r="I102" s="585"/>
      <c r="J102" s="585"/>
      <c r="L102" s="600"/>
      <c r="M102" s="600"/>
      <c r="N102" s="600"/>
      <c r="P102" s="585"/>
      <c r="Q102" s="585"/>
      <c r="R102" s="585"/>
      <c r="S102" s="585"/>
      <c r="T102" s="585"/>
      <c r="U102" s="585"/>
      <c r="V102" s="585"/>
      <c r="X102" s="600"/>
      <c r="Y102" s="600"/>
      <c r="AA102" s="585"/>
      <c r="AB102" s="585"/>
      <c r="AC102" s="585"/>
      <c r="AD102" s="585"/>
      <c r="AE102" s="585"/>
      <c r="AF102" s="585"/>
      <c r="AG102" s="585"/>
      <c r="AI102" s="600"/>
      <c r="AJ102" s="600"/>
      <c r="AL102" s="585"/>
      <c r="AM102" s="585"/>
      <c r="AN102" s="585"/>
      <c r="AO102" s="585"/>
      <c r="AP102" s="585"/>
      <c r="AQ102" s="585"/>
      <c r="AR102" s="585"/>
      <c r="AT102" s="600"/>
      <c r="AU102" s="600"/>
      <c r="AW102" s="585"/>
      <c r="AX102" s="585"/>
      <c r="AY102" s="585"/>
      <c r="AZ102" s="585"/>
      <c r="BA102" s="585"/>
      <c r="BB102" s="585"/>
      <c r="BC102" s="585"/>
      <c r="BE102" s="600"/>
      <c r="BF102" s="600"/>
      <c r="BH102" s="585"/>
      <c r="BI102" s="585"/>
      <c r="BJ102" s="585"/>
      <c r="BK102" s="585"/>
      <c r="BL102" s="585"/>
      <c r="BM102" s="585"/>
      <c r="BN102" s="585"/>
      <c r="BP102" s="600"/>
      <c r="BQ102" s="600"/>
      <c r="BS102" s="585"/>
      <c r="BT102" s="585"/>
      <c r="BU102" s="585"/>
      <c r="BV102" s="585"/>
      <c r="BW102" s="585"/>
      <c r="BX102" s="585"/>
      <c r="BY102" s="585"/>
      <c r="CA102" s="600"/>
      <c r="CB102" s="600"/>
      <c r="CD102" s="585"/>
      <c r="CE102" s="585"/>
      <c r="CF102" s="585"/>
      <c r="CG102" s="585"/>
      <c r="CH102" s="585"/>
      <c r="CI102" s="585"/>
      <c r="CJ102" s="585"/>
      <c r="CL102" s="600"/>
      <c r="CM102" s="600"/>
      <c r="CO102" s="585"/>
      <c r="CP102" s="585"/>
      <c r="CQ102" s="585"/>
      <c r="CR102" s="585"/>
      <c r="CS102" s="585"/>
      <c r="CT102" s="585"/>
      <c r="CU102" s="585"/>
      <c r="CW102" s="600"/>
      <c r="CX102" s="600"/>
      <c r="CZ102" s="585"/>
      <c r="DA102" s="585"/>
      <c r="DB102" s="585"/>
      <c r="DC102" s="585"/>
      <c r="DD102" s="585"/>
      <c r="DE102" s="585"/>
      <c r="DF102" s="585"/>
      <c r="DH102" s="600"/>
      <c r="DI102" s="600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</row>
    <row r="103" spans="2:139" s="12" customFormat="1" x14ac:dyDescent="0.25">
      <c r="B103" s="594"/>
      <c r="D103" s="595"/>
      <c r="E103" s="585"/>
      <c r="F103" s="585"/>
      <c r="G103" s="585"/>
      <c r="H103" s="585"/>
      <c r="I103" s="585"/>
      <c r="J103" s="585"/>
      <c r="L103" s="600"/>
      <c r="M103" s="600"/>
      <c r="N103" s="600"/>
      <c r="P103" s="585"/>
      <c r="Q103" s="585"/>
      <c r="R103" s="585"/>
      <c r="S103" s="585"/>
      <c r="T103" s="585"/>
      <c r="U103" s="585"/>
      <c r="V103" s="585"/>
      <c r="X103" s="600"/>
      <c r="Y103" s="600"/>
      <c r="AA103" s="585"/>
      <c r="AB103" s="585"/>
      <c r="AC103" s="585"/>
      <c r="AD103" s="585"/>
      <c r="AE103" s="585"/>
      <c r="AF103" s="585"/>
      <c r="AG103" s="585"/>
      <c r="AI103" s="600"/>
      <c r="AJ103" s="600"/>
      <c r="AL103" s="585"/>
      <c r="AM103" s="585"/>
      <c r="AN103" s="585"/>
      <c r="AO103" s="585"/>
      <c r="AP103" s="585"/>
      <c r="AQ103" s="585"/>
      <c r="AR103" s="585"/>
      <c r="AT103" s="600"/>
      <c r="AU103" s="600"/>
      <c r="AW103" s="585"/>
      <c r="AX103" s="585"/>
      <c r="AY103" s="585"/>
      <c r="AZ103" s="585"/>
      <c r="BA103" s="585"/>
      <c r="BB103" s="585"/>
      <c r="BC103" s="585"/>
      <c r="BE103" s="600"/>
      <c r="BF103" s="600"/>
      <c r="BH103" s="585"/>
      <c r="BI103" s="585"/>
      <c r="BJ103" s="585"/>
      <c r="BK103" s="585"/>
      <c r="BL103" s="585"/>
      <c r="BM103" s="585"/>
      <c r="BN103" s="585"/>
      <c r="BP103" s="600"/>
      <c r="BQ103" s="600"/>
      <c r="BS103" s="585"/>
      <c r="BT103" s="585"/>
      <c r="BU103" s="585"/>
      <c r="BV103" s="585"/>
      <c r="BW103" s="585"/>
      <c r="BX103" s="585"/>
      <c r="BY103" s="585"/>
      <c r="CA103" s="600"/>
      <c r="CB103" s="600"/>
      <c r="CD103" s="585"/>
      <c r="CE103" s="585"/>
      <c r="CF103" s="585"/>
      <c r="CG103" s="585"/>
      <c r="CH103" s="585"/>
      <c r="CI103" s="585"/>
      <c r="CJ103" s="585"/>
      <c r="CL103" s="600"/>
      <c r="CM103" s="600"/>
      <c r="CO103" s="585"/>
      <c r="CP103" s="585"/>
      <c r="CQ103" s="585"/>
      <c r="CR103" s="585"/>
      <c r="CS103" s="585"/>
      <c r="CT103" s="585"/>
      <c r="CU103" s="585"/>
      <c r="CW103" s="600"/>
      <c r="CX103" s="600"/>
      <c r="CZ103" s="585"/>
      <c r="DA103" s="585"/>
      <c r="DB103" s="585"/>
      <c r="DC103" s="585"/>
      <c r="DD103" s="585"/>
      <c r="DE103" s="585"/>
      <c r="DF103" s="585"/>
      <c r="DH103" s="600"/>
      <c r="DI103" s="600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</row>
    <row r="104" spans="2:139" s="12" customFormat="1" x14ac:dyDescent="0.25">
      <c r="B104" s="594"/>
      <c r="D104" s="595"/>
      <c r="E104" s="585"/>
      <c r="F104" s="585"/>
      <c r="G104" s="585"/>
      <c r="H104" s="585"/>
      <c r="I104" s="585"/>
      <c r="J104" s="585"/>
      <c r="L104" s="600"/>
      <c r="M104" s="600"/>
      <c r="N104" s="600"/>
      <c r="P104" s="585"/>
      <c r="Q104" s="585"/>
      <c r="R104" s="585"/>
      <c r="S104" s="585"/>
      <c r="T104" s="585"/>
      <c r="U104" s="585"/>
      <c r="V104" s="585"/>
      <c r="X104" s="600"/>
      <c r="Y104" s="600"/>
      <c r="AA104" s="585"/>
      <c r="AB104" s="585"/>
      <c r="AC104" s="585"/>
      <c r="AD104" s="585"/>
      <c r="AE104" s="585"/>
      <c r="AF104" s="585"/>
      <c r="AG104" s="585"/>
      <c r="AI104" s="600"/>
      <c r="AJ104" s="600"/>
      <c r="AL104" s="585"/>
      <c r="AM104" s="585"/>
      <c r="AN104" s="585"/>
      <c r="AO104" s="585"/>
      <c r="AP104" s="585"/>
      <c r="AQ104" s="585"/>
      <c r="AR104" s="585"/>
      <c r="AT104" s="600"/>
      <c r="AU104" s="600"/>
      <c r="AW104" s="585"/>
      <c r="AX104" s="585"/>
      <c r="AY104" s="585"/>
      <c r="AZ104" s="585"/>
      <c r="BA104" s="585"/>
      <c r="BB104" s="585"/>
      <c r="BC104" s="585"/>
      <c r="BE104" s="600"/>
      <c r="BF104" s="600"/>
      <c r="BH104" s="585"/>
      <c r="BI104" s="585"/>
      <c r="BJ104" s="585"/>
      <c r="BK104" s="585"/>
      <c r="BL104" s="585"/>
      <c r="BM104" s="585"/>
      <c r="BN104" s="585"/>
      <c r="BP104" s="600"/>
      <c r="BQ104" s="600"/>
      <c r="BS104" s="585"/>
      <c r="BT104" s="585"/>
      <c r="BU104" s="585"/>
      <c r="BV104" s="585"/>
      <c r="BW104" s="585"/>
      <c r="BX104" s="585"/>
      <c r="BY104" s="585"/>
      <c r="CA104" s="600"/>
      <c r="CB104" s="600"/>
      <c r="CD104" s="585"/>
      <c r="CE104" s="585"/>
      <c r="CF104" s="585"/>
      <c r="CG104" s="585"/>
      <c r="CH104" s="585"/>
      <c r="CI104" s="585"/>
      <c r="CJ104" s="585"/>
      <c r="CL104" s="600"/>
      <c r="CM104" s="600"/>
      <c r="CO104" s="585"/>
      <c r="CP104" s="585"/>
      <c r="CQ104" s="585"/>
      <c r="CR104" s="585"/>
      <c r="CS104" s="585"/>
      <c r="CT104" s="585"/>
      <c r="CU104" s="585"/>
      <c r="CW104" s="600"/>
      <c r="CX104" s="600"/>
      <c r="CZ104" s="585"/>
      <c r="DA104" s="585"/>
      <c r="DB104" s="585"/>
      <c r="DC104" s="585"/>
      <c r="DD104" s="585"/>
      <c r="DE104" s="585"/>
      <c r="DF104" s="585"/>
      <c r="DH104" s="600"/>
      <c r="DI104" s="600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</row>
    <row r="105" spans="2:139" s="12" customFormat="1" x14ac:dyDescent="0.25">
      <c r="B105" s="594"/>
      <c r="D105" s="595"/>
      <c r="E105" s="585"/>
      <c r="F105" s="585"/>
      <c r="G105" s="585"/>
      <c r="H105" s="585"/>
      <c r="I105" s="585"/>
      <c r="J105" s="585"/>
      <c r="L105" s="600"/>
      <c r="M105" s="600"/>
      <c r="N105" s="600"/>
      <c r="P105" s="585"/>
      <c r="Q105" s="585"/>
      <c r="R105" s="585"/>
      <c r="S105" s="585"/>
      <c r="T105" s="585"/>
      <c r="U105" s="585"/>
      <c r="V105" s="585"/>
      <c r="X105" s="600"/>
      <c r="Y105" s="600"/>
      <c r="AA105" s="585"/>
      <c r="AB105" s="585"/>
      <c r="AC105" s="585"/>
      <c r="AD105" s="585"/>
      <c r="AE105" s="585"/>
      <c r="AF105" s="585"/>
      <c r="AG105" s="585"/>
      <c r="AI105" s="600"/>
      <c r="AJ105" s="600"/>
      <c r="AL105" s="585"/>
      <c r="AM105" s="585"/>
      <c r="AN105" s="585"/>
      <c r="AO105" s="585"/>
      <c r="AP105" s="585"/>
      <c r="AQ105" s="585"/>
      <c r="AR105" s="585"/>
      <c r="AT105" s="600"/>
      <c r="AU105" s="600"/>
      <c r="AW105" s="585"/>
      <c r="AX105" s="585"/>
      <c r="AY105" s="585"/>
      <c r="AZ105" s="585"/>
      <c r="BA105" s="585"/>
      <c r="BB105" s="585"/>
      <c r="BC105" s="585"/>
      <c r="BE105" s="600"/>
      <c r="BF105" s="600"/>
      <c r="BH105" s="585"/>
      <c r="BI105" s="585"/>
      <c r="BJ105" s="585"/>
      <c r="BK105" s="585"/>
      <c r="BL105" s="585"/>
      <c r="BM105" s="585"/>
      <c r="BN105" s="585"/>
      <c r="BP105" s="600"/>
      <c r="BQ105" s="600"/>
      <c r="BS105" s="585"/>
      <c r="BT105" s="585"/>
      <c r="BU105" s="585"/>
      <c r="BV105" s="585"/>
      <c r="BW105" s="585"/>
      <c r="BX105" s="585"/>
      <c r="BY105" s="585"/>
      <c r="CA105" s="600"/>
      <c r="CB105" s="600"/>
      <c r="CD105" s="585"/>
      <c r="CE105" s="585"/>
      <c r="CF105" s="585"/>
      <c r="CG105" s="585"/>
      <c r="CH105" s="585"/>
      <c r="CI105" s="585"/>
      <c r="CJ105" s="585"/>
      <c r="CL105" s="600"/>
      <c r="CM105" s="600"/>
      <c r="CO105" s="585"/>
      <c r="CP105" s="585"/>
      <c r="CQ105" s="585"/>
      <c r="CR105" s="585"/>
      <c r="CS105" s="585"/>
      <c r="CT105" s="585"/>
      <c r="CU105" s="585"/>
      <c r="CW105" s="600"/>
      <c r="CX105" s="600"/>
      <c r="CZ105" s="585"/>
      <c r="DA105" s="585"/>
      <c r="DB105" s="585"/>
      <c r="DC105" s="585"/>
      <c r="DD105" s="585"/>
      <c r="DE105" s="585"/>
      <c r="DF105" s="585"/>
      <c r="DH105" s="600"/>
      <c r="DI105" s="600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</row>
    <row r="106" spans="2:139" s="12" customFormat="1" x14ac:dyDescent="0.25">
      <c r="B106" s="594"/>
      <c r="D106" s="595"/>
      <c r="E106" s="585"/>
      <c r="F106" s="585"/>
      <c r="G106" s="585"/>
      <c r="H106" s="585"/>
      <c r="I106" s="585"/>
      <c r="J106" s="585"/>
      <c r="L106" s="600"/>
      <c r="M106" s="600"/>
      <c r="N106" s="600"/>
      <c r="P106" s="585"/>
      <c r="Q106" s="585"/>
      <c r="R106" s="585"/>
      <c r="S106" s="585"/>
      <c r="T106" s="585"/>
      <c r="U106" s="585"/>
      <c r="V106" s="585"/>
      <c r="X106" s="600"/>
      <c r="Y106" s="600"/>
      <c r="AA106" s="585"/>
      <c r="AB106" s="585"/>
      <c r="AC106" s="585"/>
      <c r="AD106" s="585"/>
      <c r="AE106" s="585"/>
      <c r="AF106" s="585"/>
      <c r="AG106" s="585"/>
      <c r="AI106" s="600"/>
      <c r="AJ106" s="600"/>
      <c r="AL106" s="585"/>
      <c r="AM106" s="585"/>
      <c r="AN106" s="585"/>
      <c r="AO106" s="585"/>
      <c r="AP106" s="585"/>
      <c r="AQ106" s="585"/>
      <c r="AR106" s="585"/>
      <c r="AT106" s="600"/>
      <c r="AU106" s="600"/>
      <c r="AW106" s="585"/>
      <c r="AX106" s="585"/>
      <c r="AY106" s="585"/>
      <c r="AZ106" s="585"/>
      <c r="BA106" s="585"/>
      <c r="BB106" s="585"/>
      <c r="BC106" s="585"/>
      <c r="BE106" s="600"/>
      <c r="BF106" s="600"/>
      <c r="BH106" s="585"/>
      <c r="BI106" s="585"/>
      <c r="BJ106" s="585"/>
      <c r="BK106" s="585"/>
      <c r="BL106" s="585"/>
      <c r="BM106" s="585"/>
      <c r="BN106" s="585"/>
      <c r="BP106" s="600"/>
      <c r="BQ106" s="600"/>
      <c r="BS106" s="585"/>
      <c r="BT106" s="585"/>
      <c r="BU106" s="585"/>
      <c r="BV106" s="585"/>
      <c r="BW106" s="585"/>
      <c r="BX106" s="585"/>
      <c r="BY106" s="585"/>
      <c r="CA106" s="600"/>
      <c r="CB106" s="600"/>
      <c r="CD106" s="585"/>
      <c r="CE106" s="585"/>
      <c r="CF106" s="585"/>
      <c r="CG106" s="585"/>
      <c r="CH106" s="585"/>
      <c r="CI106" s="585"/>
      <c r="CJ106" s="585"/>
      <c r="CL106" s="600"/>
      <c r="CM106" s="600"/>
      <c r="CO106" s="585"/>
      <c r="CP106" s="585"/>
      <c r="CQ106" s="585"/>
      <c r="CR106" s="585"/>
      <c r="CS106" s="585"/>
      <c r="CT106" s="585"/>
      <c r="CU106" s="585"/>
      <c r="CW106" s="600"/>
      <c r="CX106" s="600"/>
      <c r="CZ106" s="585"/>
      <c r="DA106" s="585"/>
      <c r="DB106" s="585"/>
      <c r="DC106" s="585"/>
      <c r="DD106" s="585"/>
      <c r="DE106" s="585"/>
      <c r="DF106" s="585"/>
      <c r="DH106" s="600"/>
      <c r="DI106" s="600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</row>
    <row r="107" spans="2:139" s="12" customFormat="1" x14ac:dyDescent="0.25">
      <c r="B107" s="594"/>
      <c r="D107" s="595"/>
      <c r="E107" s="585"/>
      <c r="F107" s="585"/>
      <c r="G107" s="585"/>
      <c r="H107" s="585"/>
      <c r="I107" s="585"/>
      <c r="J107" s="585"/>
      <c r="L107" s="600"/>
      <c r="M107" s="600"/>
      <c r="N107" s="600"/>
      <c r="P107" s="585"/>
      <c r="Q107" s="585"/>
      <c r="R107" s="585"/>
      <c r="S107" s="585"/>
      <c r="T107" s="585"/>
      <c r="U107" s="585"/>
      <c r="V107" s="585"/>
      <c r="X107" s="600"/>
      <c r="Y107" s="600"/>
      <c r="AA107" s="585"/>
      <c r="AB107" s="585"/>
      <c r="AC107" s="585"/>
      <c r="AD107" s="585"/>
      <c r="AE107" s="585"/>
      <c r="AF107" s="585"/>
      <c r="AG107" s="585"/>
      <c r="AI107" s="600"/>
      <c r="AJ107" s="600"/>
      <c r="AL107" s="585"/>
      <c r="AM107" s="585"/>
      <c r="AN107" s="585"/>
      <c r="AO107" s="585"/>
      <c r="AP107" s="585"/>
      <c r="AQ107" s="585"/>
      <c r="AR107" s="585"/>
      <c r="AT107" s="600"/>
      <c r="AU107" s="600"/>
      <c r="AW107" s="585"/>
      <c r="AX107" s="585"/>
      <c r="AY107" s="585"/>
      <c r="AZ107" s="585"/>
      <c r="BA107" s="585"/>
      <c r="BB107" s="585"/>
      <c r="BC107" s="585"/>
      <c r="BE107" s="600"/>
      <c r="BF107" s="600"/>
      <c r="BH107" s="585"/>
      <c r="BI107" s="585"/>
      <c r="BJ107" s="585"/>
      <c r="BK107" s="585"/>
      <c r="BL107" s="585"/>
      <c r="BM107" s="585"/>
      <c r="BN107" s="585"/>
      <c r="BP107" s="600"/>
      <c r="BQ107" s="600"/>
      <c r="BS107" s="585"/>
      <c r="BT107" s="585"/>
      <c r="BU107" s="585"/>
      <c r="BV107" s="585"/>
      <c r="BW107" s="585"/>
      <c r="BX107" s="585"/>
      <c r="BY107" s="585"/>
      <c r="CA107" s="600"/>
      <c r="CB107" s="600"/>
      <c r="CD107" s="585"/>
      <c r="CE107" s="585"/>
      <c r="CF107" s="585"/>
      <c r="CG107" s="585"/>
      <c r="CH107" s="585"/>
      <c r="CI107" s="585"/>
      <c r="CJ107" s="585"/>
      <c r="CL107" s="600"/>
      <c r="CM107" s="600"/>
      <c r="CO107" s="585"/>
      <c r="CP107" s="585"/>
      <c r="CQ107" s="585"/>
      <c r="CR107" s="585"/>
      <c r="CS107" s="585"/>
      <c r="CT107" s="585"/>
      <c r="CU107" s="585"/>
      <c r="CW107" s="600"/>
      <c r="CX107" s="600"/>
      <c r="CZ107" s="585"/>
      <c r="DA107" s="585"/>
      <c r="DB107" s="585"/>
      <c r="DC107" s="585"/>
      <c r="DD107" s="585"/>
      <c r="DE107" s="585"/>
      <c r="DF107" s="585"/>
      <c r="DH107" s="600"/>
      <c r="DI107" s="600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</row>
    <row r="108" spans="2:139" s="12" customFormat="1" x14ac:dyDescent="0.25">
      <c r="B108" s="594"/>
      <c r="D108" s="595"/>
      <c r="E108" s="585"/>
      <c r="F108" s="585"/>
      <c r="G108" s="585"/>
      <c r="H108" s="585"/>
      <c r="I108" s="585"/>
      <c r="J108" s="585"/>
      <c r="L108" s="600"/>
      <c r="M108" s="600"/>
      <c r="N108" s="600"/>
      <c r="P108" s="585"/>
      <c r="Q108" s="585"/>
      <c r="R108" s="585"/>
      <c r="S108" s="585"/>
      <c r="T108" s="585"/>
      <c r="U108" s="585"/>
      <c r="V108" s="585"/>
      <c r="X108" s="600"/>
      <c r="Y108" s="600"/>
      <c r="AA108" s="585"/>
      <c r="AB108" s="585"/>
      <c r="AC108" s="585"/>
      <c r="AD108" s="585"/>
      <c r="AE108" s="585"/>
      <c r="AF108" s="585"/>
      <c r="AG108" s="585"/>
      <c r="AI108" s="600"/>
      <c r="AJ108" s="600"/>
      <c r="AL108" s="585"/>
      <c r="AM108" s="585"/>
      <c r="AN108" s="585"/>
      <c r="AO108" s="585"/>
      <c r="AP108" s="585"/>
      <c r="AQ108" s="585"/>
      <c r="AR108" s="585"/>
      <c r="AT108" s="600"/>
      <c r="AU108" s="600"/>
      <c r="AW108" s="585"/>
      <c r="AX108" s="585"/>
      <c r="AY108" s="585"/>
      <c r="AZ108" s="585"/>
      <c r="BA108" s="585"/>
      <c r="BB108" s="585"/>
      <c r="BC108" s="585"/>
      <c r="BE108" s="600"/>
      <c r="BF108" s="600"/>
      <c r="BH108" s="585"/>
      <c r="BI108" s="585"/>
      <c r="BJ108" s="585"/>
      <c r="BK108" s="585"/>
      <c r="BL108" s="585"/>
      <c r="BM108" s="585"/>
      <c r="BN108" s="585"/>
      <c r="BP108" s="600"/>
      <c r="BQ108" s="600"/>
      <c r="BS108" s="585"/>
      <c r="BT108" s="585"/>
      <c r="BU108" s="585"/>
      <c r="BV108" s="585"/>
      <c r="BW108" s="585"/>
      <c r="BX108" s="585"/>
      <c r="BY108" s="585"/>
      <c r="CA108" s="600"/>
      <c r="CB108" s="600"/>
      <c r="CD108" s="585"/>
      <c r="CE108" s="585"/>
      <c r="CF108" s="585"/>
      <c r="CG108" s="585"/>
      <c r="CH108" s="585"/>
      <c r="CI108" s="585"/>
      <c r="CJ108" s="585"/>
      <c r="CL108" s="600"/>
      <c r="CM108" s="600"/>
      <c r="CO108" s="585"/>
      <c r="CP108" s="585"/>
      <c r="CQ108" s="585"/>
      <c r="CR108" s="585"/>
      <c r="CS108" s="585"/>
      <c r="CT108" s="585"/>
      <c r="CU108" s="585"/>
      <c r="CW108" s="600"/>
      <c r="CX108" s="600"/>
      <c r="CZ108" s="585"/>
      <c r="DA108" s="585"/>
      <c r="DB108" s="585"/>
      <c r="DC108" s="585"/>
      <c r="DD108" s="585"/>
      <c r="DE108" s="585"/>
      <c r="DF108" s="585"/>
      <c r="DH108" s="600"/>
      <c r="DI108" s="600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</row>
    <row r="109" spans="2:139" s="12" customFormat="1" x14ac:dyDescent="0.25">
      <c r="B109" s="594"/>
      <c r="D109" s="595"/>
      <c r="E109" s="585"/>
      <c r="F109" s="585"/>
      <c r="G109" s="585"/>
      <c r="H109" s="585"/>
      <c r="I109" s="585"/>
      <c r="J109" s="585"/>
      <c r="L109" s="600"/>
      <c r="M109" s="600"/>
      <c r="N109" s="600"/>
      <c r="P109" s="585"/>
      <c r="Q109" s="585"/>
      <c r="R109" s="585"/>
      <c r="S109" s="585"/>
      <c r="T109" s="585"/>
      <c r="U109" s="585"/>
      <c r="V109" s="585"/>
      <c r="X109" s="600"/>
      <c r="Y109" s="600"/>
      <c r="AA109" s="585"/>
      <c r="AB109" s="585"/>
      <c r="AC109" s="585"/>
      <c r="AD109" s="585"/>
      <c r="AE109" s="585"/>
      <c r="AF109" s="585"/>
      <c r="AG109" s="585"/>
      <c r="AI109" s="600"/>
      <c r="AJ109" s="600"/>
      <c r="AL109" s="585"/>
      <c r="AM109" s="585"/>
      <c r="AN109" s="585"/>
      <c r="AO109" s="585"/>
      <c r="AP109" s="585"/>
      <c r="AQ109" s="585"/>
      <c r="AR109" s="585"/>
      <c r="AT109" s="600"/>
      <c r="AU109" s="600"/>
      <c r="AW109" s="585"/>
      <c r="AX109" s="585"/>
      <c r="AY109" s="585"/>
      <c r="AZ109" s="585"/>
      <c r="BA109" s="585"/>
      <c r="BB109" s="585"/>
      <c r="BC109" s="585"/>
      <c r="BE109" s="600"/>
      <c r="BF109" s="600"/>
      <c r="BH109" s="585"/>
      <c r="BI109" s="585"/>
      <c r="BJ109" s="585"/>
      <c r="BK109" s="585"/>
      <c r="BL109" s="585"/>
      <c r="BM109" s="585"/>
      <c r="BN109" s="585"/>
      <c r="BP109" s="600"/>
      <c r="BQ109" s="600"/>
      <c r="BS109" s="585"/>
      <c r="BT109" s="585"/>
      <c r="BU109" s="585"/>
      <c r="BV109" s="585"/>
      <c r="BW109" s="585"/>
      <c r="BX109" s="585"/>
      <c r="BY109" s="585"/>
      <c r="CA109" s="600"/>
      <c r="CB109" s="600"/>
      <c r="CD109" s="585"/>
      <c r="CE109" s="585"/>
      <c r="CF109" s="585"/>
      <c r="CG109" s="585"/>
      <c r="CH109" s="585"/>
      <c r="CI109" s="585"/>
      <c r="CJ109" s="585"/>
      <c r="CL109" s="600"/>
      <c r="CM109" s="600"/>
      <c r="CO109" s="585"/>
      <c r="CP109" s="585"/>
      <c r="CQ109" s="585"/>
      <c r="CR109" s="585"/>
      <c r="CS109" s="585"/>
      <c r="CT109" s="585"/>
      <c r="CU109" s="585"/>
      <c r="CW109" s="600"/>
      <c r="CX109" s="600"/>
      <c r="CZ109" s="585"/>
      <c r="DA109" s="585"/>
      <c r="DB109" s="585"/>
      <c r="DC109" s="585"/>
      <c r="DD109" s="585"/>
      <c r="DE109" s="585"/>
      <c r="DF109" s="585"/>
      <c r="DH109" s="600"/>
      <c r="DI109" s="600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</row>
    <row r="110" spans="2:139" s="12" customFormat="1" x14ac:dyDescent="0.25">
      <c r="B110" s="594"/>
      <c r="D110" s="595"/>
      <c r="E110" s="585"/>
      <c r="F110" s="585"/>
      <c r="G110" s="585"/>
      <c r="H110" s="585"/>
      <c r="I110" s="585"/>
      <c r="J110" s="585"/>
      <c r="L110" s="600"/>
      <c r="M110" s="600"/>
      <c r="N110" s="600"/>
      <c r="P110" s="585"/>
      <c r="Q110" s="585"/>
      <c r="R110" s="585"/>
      <c r="S110" s="585"/>
      <c r="T110" s="585"/>
      <c r="U110" s="585"/>
      <c r="V110" s="585"/>
      <c r="X110" s="600"/>
      <c r="Y110" s="600"/>
      <c r="AA110" s="585"/>
      <c r="AB110" s="585"/>
      <c r="AC110" s="585"/>
      <c r="AD110" s="585"/>
      <c r="AE110" s="585"/>
      <c r="AF110" s="585"/>
      <c r="AG110" s="585"/>
      <c r="AI110" s="600"/>
      <c r="AJ110" s="600"/>
      <c r="AL110" s="585"/>
      <c r="AM110" s="585"/>
      <c r="AN110" s="585"/>
      <c r="AO110" s="585"/>
      <c r="AP110" s="585"/>
      <c r="AQ110" s="585"/>
      <c r="AR110" s="585"/>
      <c r="AT110" s="600"/>
      <c r="AU110" s="600"/>
      <c r="AW110" s="585"/>
      <c r="AX110" s="585"/>
      <c r="AY110" s="585"/>
      <c r="AZ110" s="585"/>
      <c r="BA110" s="585"/>
      <c r="BB110" s="585"/>
      <c r="BC110" s="585"/>
      <c r="BE110" s="600"/>
      <c r="BF110" s="600"/>
      <c r="BH110" s="585"/>
      <c r="BI110" s="585"/>
      <c r="BJ110" s="585"/>
      <c r="BK110" s="585"/>
      <c r="BL110" s="585"/>
      <c r="BM110" s="585"/>
      <c r="BN110" s="585"/>
      <c r="BP110" s="600"/>
      <c r="BQ110" s="600"/>
      <c r="BS110" s="585"/>
      <c r="BT110" s="585"/>
      <c r="BU110" s="585"/>
      <c r="BV110" s="585"/>
      <c r="BW110" s="585"/>
      <c r="BX110" s="585"/>
      <c r="BY110" s="585"/>
      <c r="CA110" s="600"/>
      <c r="CB110" s="600"/>
      <c r="CD110" s="585"/>
      <c r="CE110" s="585"/>
      <c r="CF110" s="585"/>
      <c r="CG110" s="585"/>
      <c r="CH110" s="585"/>
      <c r="CI110" s="585"/>
      <c r="CJ110" s="585"/>
      <c r="CL110" s="600"/>
      <c r="CM110" s="600"/>
      <c r="CO110" s="585"/>
      <c r="CP110" s="585"/>
      <c r="CQ110" s="585"/>
      <c r="CR110" s="585"/>
      <c r="CS110" s="585"/>
      <c r="CT110" s="585"/>
      <c r="CU110" s="585"/>
      <c r="CW110" s="600"/>
      <c r="CX110" s="600"/>
      <c r="CZ110" s="585"/>
      <c r="DA110" s="585"/>
      <c r="DB110" s="585"/>
      <c r="DC110" s="585"/>
      <c r="DD110" s="585"/>
      <c r="DE110" s="585"/>
      <c r="DF110" s="585"/>
      <c r="DH110" s="600"/>
      <c r="DI110" s="600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</row>
    <row r="111" spans="2:139" s="12" customFormat="1" x14ac:dyDescent="0.25">
      <c r="B111" s="594"/>
      <c r="D111" s="595"/>
      <c r="E111" s="585"/>
      <c r="F111" s="585"/>
      <c r="G111" s="585"/>
      <c r="H111" s="585"/>
      <c r="I111" s="585"/>
      <c r="J111" s="585"/>
      <c r="L111" s="600"/>
      <c r="M111" s="600"/>
      <c r="N111" s="600"/>
      <c r="P111" s="585"/>
      <c r="Q111" s="585"/>
      <c r="R111" s="585"/>
      <c r="S111" s="585"/>
      <c r="T111" s="585"/>
      <c r="U111" s="585"/>
      <c r="V111" s="585"/>
      <c r="X111" s="600"/>
      <c r="Y111" s="600"/>
      <c r="AA111" s="585"/>
      <c r="AB111" s="585"/>
      <c r="AC111" s="585"/>
      <c r="AD111" s="585"/>
      <c r="AE111" s="585"/>
      <c r="AF111" s="585"/>
      <c r="AG111" s="585"/>
      <c r="AI111" s="600"/>
      <c r="AJ111" s="600"/>
      <c r="AL111" s="585"/>
      <c r="AM111" s="585"/>
      <c r="AN111" s="585"/>
      <c r="AO111" s="585"/>
      <c r="AP111" s="585"/>
      <c r="AQ111" s="585"/>
      <c r="AR111" s="585"/>
      <c r="AT111" s="600"/>
      <c r="AU111" s="600"/>
      <c r="AW111" s="585"/>
      <c r="AX111" s="585"/>
      <c r="AY111" s="585"/>
      <c r="AZ111" s="585"/>
      <c r="BA111" s="585"/>
      <c r="BB111" s="585"/>
      <c r="BC111" s="585"/>
      <c r="BE111" s="600"/>
      <c r="BF111" s="600"/>
      <c r="BH111" s="585"/>
      <c r="BI111" s="585"/>
      <c r="BJ111" s="585"/>
      <c r="BK111" s="585"/>
      <c r="BL111" s="585"/>
      <c r="BM111" s="585"/>
      <c r="BN111" s="585"/>
      <c r="BP111" s="600"/>
      <c r="BQ111" s="600"/>
      <c r="BS111" s="585"/>
      <c r="BT111" s="585"/>
      <c r="BU111" s="585"/>
      <c r="BV111" s="585"/>
      <c r="BW111" s="585"/>
      <c r="BX111" s="585"/>
      <c r="BY111" s="585"/>
      <c r="CA111" s="600"/>
      <c r="CB111" s="600"/>
      <c r="CD111" s="585"/>
      <c r="CE111" s="585"/>
      <c r="CF111" s="585"/>
      <c r="CG111" s="585"/>
      <c r="CH111" s="585"/>
      <c r="CI111" s="585"/>
      <c r="CJ111" s="585"/>
      <c r="CL111" s="600"/>
      <c r="CM111" s="600"/>
      <c r="CO111" s="585"/>
      <c r="CP111" s="585"/>
      <c r="CQ111" s="585"/>
      <c r="CR111" s="585"/>
      <c r="CS111" s="585"/>
      <c r="CT111" s="585"/>
      <c r="CU111" s="585"/>
      <c r="CW111" s="600"/>
      <c r="CX111" s="600"/>
      <c r="CZ111" s="585"/>
      <c r="DA111" s="585"/>
      <c r="DB111" s="585"/>
      <c r="DC111" s="585"/>
      <c r="DD111" s="585"/>
      <c r="DE111" s="585"/>
      <c r="DF111" s="585"/>
      <c r="DH111" s="600"/>
      <c r="DI111" s="600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</row>
    <row r="112" spans="2:139" s="12" customFormat="1" x14ac:dyDescent="0.25">
      <c r="B112" s="594"/>
      <c r="D112" s="595"/>
      <c r="E112" s="585"/>
      <c r="F112" s="585"/>
      <c r="G112" s="585"/>
      <c r="H112" s="585"/>
      <c r="I112" s="585"/>
      <c r="J112" s="585"/>
      <c r="L112" s="600"/>
      <c r="M112" s="600"/>
      <c r="N112" s="600"/>
      <c r="P112" s="585"/>
      <c r="Q112" s="585"/>
      <c r="R112" s="585"/>
      <c r="S112" s="585"/>
      <c r="T112" s="585"/>
      <c r="U112" s="585"/>
      <c r="V112" s="585"/>
      <c r="X112" s="600"/>
      <c r="Y112" s="600"/>
      <c r="AA112" s="585"/>
      <c r="AB112" s="585"/>
      <c r="AC112" s="585"/>
      <c r="AD112" s="585"/>
      <c r="AE112" s="585"/>
      <c r="AF112" s="585"/>
      <c r="AG112" s="585"/>
      <c r="AI112" s="600"/>
      <c r="AJ112" s="600"/>
      <c r="AL112" s="585"/>
      <c r="AM112" s="585"/>
      <c r="AN112" s="585"/>
      <c r="AO112" s="585"/>
      <c r="AP112" s="585"/>
      <c r="AQ112" s="585"/>
      <c r="AR112" s="585"/>
      <c r="AT112" s="600"/>
      <c r="AU112" s="600"/>
      <c r="AW112" s="585"/>
      <c r="AX112" s="585"/>
      <c r="AY112" s="585"/>
      <c r="AZ112" s="585"/>
      <c r="BA112" s="585"/>
      <c r="BB112" s="585"/>
      <c r="BC112" s="585"/>
      <c r="BE112" s="600"/>
      <c r="BF112" s="600"/>
      <c r="BH112" s="585"/>
      <c r="BI112" s="585"/>
      <c r="BJ112" s="585"/>
      <c r="BK112" s="585"/>
      <c r="BL112" s="585"/>
      <c r="BM112" s="585"/>
      <c r="BN112" s="585"/>
      <c r="BP112" s="600"/>
      <c r="BQ112" s="600"/>
      <c r="BS112" s="585"/>
      <c r="BT112" s="585"/>
      <c r="BU112" s="585"/>
      <c r="BV112" s="585"/>
      <c r="BW112" s="585"/>
      <c r="BX112" s="585"/>
      <c r="BY112" s="585"/>
      <c r="CA112" s="600"/>
      <c r="CB112" s="600"/>
      <c r="CD112" s="585"/>
      <c r="CE112" s="585"/>
      <c r="CF112" s="585"/>
      <c r="CG112" s="585"/>
      <c r="CH112" s="585"/>
      <c r="CI112" s="585"/>
      <c r="CJ112" s="585"/>
      <c r="CL112" s="600"/>
      <c r="CM112" s="600"/>
      <c r="CO112" s="585"/>
      <c r="CP112" s="585"/>
      <c r="CQ112" s="585"/>
      <c r="CR112" s="585"/>
      <c r="CS112" s="585"/>
      <c r="CT112" s="585"/>
      <c r="CU112" s="585"/>
      <c r="CW112" s="600"/>
      <c r="CX112" s="600"/>
      <c r="CZ112" s="585"/>
      <c r="DA112" s="585"/>
      <c r="DB112" s="585"/>
      <c r="DC112" s="585"/>
      <c r="DD112" s="585"/>
      <c r="DE112" s="585"/>
      <c r="DF112" s="585"/>
      <c r="DH112" s="600"/>
      <c r="DI112" s="600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</row>
    <row r="113" spans="2:139" s="12" customFormat="1" x14ac:dyDescent="0.25">
      <c r="B113" s="594"/>
      <c r="D113" s="595"/>
      <c r="E113" s="585"/>
      <c r="F113" s="585"/>
      <c r="G113" s="585"/>
      <c r="H113" s="585"/>
      <c r="I113" s="585"/>
      <c r="J113" s="585"/>
      <c r="L113" s="600"/>
      <c r="M113" s="600"/>
      <c r="N113" s="600"/>
      <c r="P113" s="585"/>
      <c r="Q113" s="585"/>
      <c r="R113" s="585"/>
      <c r="S113" s="585"/>
      <c r="T113" s="585"/>
      <c r="U113" s="585"/>
      <c r="V113" s="585"/>
      <c r="X113" s="600"/>
      <c r="Y113" s="600"/>
      <c r="AA113" s="585"/>
      <c r="AB113" s="585"/>
      <c r="AC113" s="585"/>
      <c r="AD113" s="585"/>
      <c r="AE113" s="585"/>
      <c r="AF113" s="585"/>
      <c r="AG113" s="585"/>
      <c r="AI113" s="600"/>
      <c r="AJ113" s="600"/>
      <c r="AL113" s="585"/>
      <c r="AM113" s="585"/>
      <c r="AN113" s="585"/>
      <c r="AO113" s="585"/>
      <c r="AP113" s="585"/>
      <c r="AQ113" s="585"/>
      <c r="AR113" s="585"/>
      <c r="AT113" s="600"/>
      <c r="AU113" s="600"/>
      <c r="AW113" s="585"/>
      <c r="AX113" s="585"/>
      <c r="AY113" s="585"/>
      <c r="AZ113" s="585"/>
      <c r="BA113" s="585"/>
      <c r="BB113" s="585"/>
      <c r="BC113" s="585"/>
      <c r="BE113" s="600"/>
      <c r="BF113" s="600"/>
      <c r="BH113" s="585"/>
      <c r="BI113" s="585"/>
      <c r="BJ113" s="585"/>
      <c r="BK113" s="585"/>
      <c r="BL113" s="585"/>
      <c r="BM113" s="585"/>
      <c r="BN113" s="585"/>
      <c r="BP113" s="600"/>
      <c r="BQ113" s="600"/>
      <c r="BS113" s="585"/>
      <c r="BT113" s="585"/>
      <c r="BU113" s="585"/>
      <c r="BV113" s="585"/>
      <c r="BW113" s="585"/>
      <c r="BX113" s="585"/>
      <c r="BY113" s="585"/>
      <c r="CA113" s="600"/>
      <c r="CB113" s="600"/>
      <c r="CD113" s="585"/>
      <c r="CE113" s="585"/>
      <c r="CF113" s="585"/>
      <c r="CG113" s="585"/>
      <c r="CH113" s="585"/>
      <c r="CI113" s="585"/>
      <c r="CJ113" s="585"/>
      <c r="CL113" s="600"/>
      <c r="CM113" s="600"/>
      <c r="CO113" s="585"/>
      <c r="CP113" s="585"/>
      <c r="CQ113" s="585"/>
      <c r="CR113" s="585"/>
      <c r="CS113" s="585"/>
      <c r="CT113" s="585"/>
      <c r="CU113" s="585"/>
      <c r="CW113" s="600"/>
      <c r="CX113" s="600"/>
      <c r="CZ113" s="585"/>
      <c r="DA113" s="585"/>
      <c r="DB113" s="585"/>
      <c r="DC113" s="585"/>
      <c r="DD113" s="585"/>
      <c r="DE113" s="585"/>
      <c r="DF113" s="585"/>
      <c r="DH113" s="600"/>
      <c r="DI113" s="600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</row>
    <row r="114" spans="2:139" s="12" customFormat="1" x14ac:dyDescent="0.25">
      <c r="B114" s="594"/>
      <c r="D114" s="595"/>
      <c r="E114" s="585"/>
      <c r="F114" s="585"/>
      <c r="G114" s="585"/>
      <c r="H114" s="585"/>
      <c r="I114" s="585"/>
      <c r="J114" s="585"/>
      <c r="L114" s="600"/>
      <c r="M114" s="600"/>
      <c r="N114" s="600"/>
      <c r="P114" s="585"/>
      <c r="Q114" s="585"/>
      <c r="R114" s="585"/>
      <c r="S114" s="585"/>
      <c r="T114" s="585"/>
      <c r="U114" s="585"/>
      <c r="V114" s="585"/>
      <c r="X114" s="600"/>
      <c r="Y114" s="600"/>
      <c r="AA114" s="585"/>
      <c r="AB114" s="585"/>
      <c r="AC114" s="585"/>
      <c r="AD114" s="585"/>
      <c r="AE114" s="585"/>
      <c r="AF114" s="585"/>
      <c r="AG114" s="585"/>
      <c r="AI114" s="600"/>
      <c r="AJ114" s="600"/>
      <c r="AL114" s="585"/>
      <c r="AM114" s="585"/>
      <c r="AN114" s="585"/>
      <c r="AO114" s="585"/>
      <c r="AP114" s="585"/>
      <c r="AQ114" s="585"/>
      <c r="AR114" s="585"/>
      <c r="AT114" s="600"/>
      <c r="AU114" s="600"/>
      <c r="AW114" s="585"/>
      <c r="AX114" s="585"/>
      <c r="AY114" s="585"/>
      <c r="AZ114" s="585"/>
      <c r="BA114" s="585"/>
      <c r="BB114" s="585"/>
      <c r="BC114" s="585"/>
      <c r="BE114" s="600"/>
      <c r="BF114" s="600"/>
      <c r="BH114" s="585"/>
      <c r="BI114" s="585"/>
      <c r="BJ114" s="585"/>
      <c r="BK114" s="585"/>
      <c r="BL114" s="585"/>
      <c r="BM114" s="585"/>
      <c r="BN114" s="585"/>
      <c r="BP114" s="600"/>
      <c r="BQ114" s="600"/>
      <c r="BS114" s="585"/>
      <c r="BT114" s="585"/>
      <c r="BU114" s="585"/>
      <c r="BV114" s="585"/>
      <c r="BW114" s="585"/>
      <c r="BX114" s="585"/>
      <c r="BY114" s="585"/>
      <c r="CA114" s="600"/>
      <c r="CB114" s="600"/>
      <c r="CD114" s="585"/>
      <c r="CE114" s="585"/>
      <c r="CF114" s="585"/>
      <c r="CG114" s="585"/>
      <c r="CH114" s="585"/>
      <c r="CI114" s="585"/>
      <c r="CJ114" s="585"/>
      <c r="CL114" s="600"/>
      <c r="CM114" s="600"/>
      <c r="CO114" s="585"/>
      <c r="CP114" s="585"/>
      <c r="CQ114" s="585"/>
      <c r="CR114" s="585"/>
      <c r="CS114" s="585"/>
      <c r="CT114" s="585"/>
      <c r="CU114" s="585"/>
      <c r="CW114" s="600"/>
      <c r="CX114" s="600"/>
      <c r="CZ114" s="585"/>
      <c r="DA114" s="585"/>
      <c r="DB114" s="585"/>
      <c r="DC114" s="585"/>
      <c r="DD114" s="585"/>
      <c r="DE114" s="585"/>
      <c r="DF114" s="585"/>
      <c r="DH114" s="600"/>
      <c r="DI114" s="600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</row>
    <row r="115" spans="2:139" s="12" customFormat="1" x14ac:dyDescent="0.25">
      <c r="B115" s="594"/>
      <c r="D115" s="595"/>
      <c r="E115" s="585"/>
      <c r="F115" s="585"/>
      <c r="G115" s="585"/>
      <c r="H115" s="585"/>
      <c r="I115" s="585"/>
      <c r="J115" s="585"/>
      <c r="L115" s="600"/>
      <c r="M115" s="600"/>
      <c r="N115" s="600"/>
      <c r="P115" s="585"/>
      <c r="Q115" s="585"/>
      <c r="R115" s="585"/>
      <c r="S115" s="585"/>
      <c r="T115" s="585"/>
      <c r="U115" s="585"/>
      <c r="V115" s="585"/>
      <c r="X115" s="600"/>
      <c r="Y115" s="600"/>
      <c r="AA115" s="585"/>
      <c r="AB115" s="585"/>
      <c r="AC115" s="585"/>
      <c r="AD115" s="585"/>
      <c r="AE115" s="585"/>
      <c r="AF115" s="585"/>
      <c r="AG115" s="585"/>
      <c r="AI115" s="600"/>
      <c r="AJ115" s="600"/>
      <c r="AL115" s="585"/>
      <c r="AM115" s="585"/>
      <c r="AN115" s="585"/>
      <c r="AO115" s="585"/>
      <c r="AP115" s="585"/>
      <c r="AQ115" s="585"/>
      <c r="AR115" s="585"/>
      <c r="AT115" s="600"/>
      <c r="AU115" s="600"/>
      <c r="AW115" s="585"/>
      <c r="AX115" s="585"/>
      <c r="AY115" s="585"/>
      <c r="AZ115" s="585"/>
      <c r="BA115" s="585"/>
      <c r="BB115" s="585"/>
      <c r="BC115" s="585"/>
      <c r="BE115" s="600"/>
      <c r="BF115" s="600"/>
      <c r="BH115" s="585"/>
      <c r="BI115" s="585"/>
      <c r="BJ115" s="585"/>
      <c r="BK115" s="585"/>
      <c r="BL115" s="585"/>
      <c r="BM115" s="585"/>
      <c r="BN115" s="585"/>
      <c r="BP115" s="600"/>
      <c r="BQ115" s="600"/>
      <c r="BS115" s="585"/>
      <c r="BT115" s="585"/>
      <c r="BU115" s="585"/>
      <c r="BV115" s="585"/>
      <c r="BW115" s="585"/>
      <c r="BX115" s="585"/>
      <c r="BY115" s="585"/>
      <c r="CA115" s="600"/>
      <c r="CB115" s="600"/>
      <c r="CD115" s="585"/>
      <c r="CE115" s="585"/>
      <c r="CF115" s="585"/>
      <c r="CG115" s="585"/>
      <c r="CH115" s="585"/>
      <c r="CI115" s="585"/>
      <c r="CJ115" s="585"/>
      <c r="CL115" s="600"/>
      <c r="CM115" s="600"/>
      <c r="CO115" s="585"/>
      <c r="CP115" s="585"/>
      <c r="CQ115" s="585"/>
      <c r="CR115" s="585"/>
      <c r="CS115" s="585"/>
      <c r="CT115" s="585"/>
      <c r="CU115" s="585"/>
      <c r="CW115" s="600"/>
      <c r="CX115" s="600"/>
      <c r="CZ115" s="585"/>
      <c r="DA115" s="585"/>
      <c r="DB115" s="585"/>
      <c r="DC115" s="585"/>
      <c r="DD115" s="585"/>
      <c r="DE115" s="585"/>
      <c r="DF115" s="585"/>
      <c r="DH115" s="600"/>
      <c r="DI115" s="600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</row>
    <row r="116" spans="2:139" s="12" customFormat="1" x14ac:dyDescent="0.25">
      <c r="B116" s="594"/>
      <c r="D116" s="595"/>
      <c r="E116" s="585"/>
      <c r="F116" s="585"/>
      <c r="G116" s="585"/>
      <c r="H116" s="585"/>
      <c r="I116" s="585"/>
      <c r="J116" s="585"/>
      <c r="L116" s="600"/>
      <c r="M116" s="600"/>
      <c r="N116" s="600"/>
      <c r="P116" s="585"/>
      <c r="Q116" s="585"/>
      <c r="R116" s="585"/>
      <c r="S116" s="585"/>
      <c r="T116" s="585"/>
      <c r="U116" s="585"/>
      <c r="V116" s="585"/>
      <c r="X116" s="600"/>
      <c r="Y116" s="600"/>
      <c r="AA116" s="585"/>
      <c r="AB116" s="585"/>
      <c r="AC116" s="585"/>
      <c r="AD116" s="585"/>
      <c r="AE116" s="585"/>
      <c r="AF116" s="585"/>
      <c r="AG116" s="585"/>
      <c r="AI116" s="600"/>
      <c r="AJ116" s="600"/>
      <c r="AL116" s="585"/>
      <c r="AM116" s="585"/>
      <c r="AN116" s="585"/>
      <c r="AO116" s="585"/>
      <c r="AP116" s="585"/>
      <c r="AQ116" s="585"/>
      <c r="AR116" s="585"/>
      <c r="AT116" s="600"/>
      <c r="AU116" s="600"/>
      <c r="AW116" s="585"/>
      <c r="AX116" s="585"/>
      <c r="AY116" s="585"/>
      <c r="AZ116" s="585"/>
      <c r="BA116" s="585"/>
      <c r="BB116" s="585"/>
      <c r="BC116" s="585"/>
      <c r="BE116" s="600"/>
      <c r="BF116" s="600"/>
      <c r="BH116" s="585"/>
      <c r="BI116" s="585"/>
      <c r="BJ116" s="585"/>
      <c r="BK116" s="585"/>
      <c r="BL116" s="585"/>
      <c r="BM116" s="585"/>
      <c r="BN116" s="585"/>
      <c r="BP116" s="600"/>
      <c r="BQ116" s="600"/>
      <c r="BS116" s="585"/>
      <c r="BT116" s="585"/>
      <c r="BU116" s="585"/>
      <c r="BV116" s="585"/>
      <c r="BW116" s="585"/>
      <c r="BX116" s="585"/>
      <c r="BY116" s="585"/>
      <c r="CA116" s="600"/>
      <c r="CB116" s="600"/>
      <c r="CD116" s="585"/>
      <c r="CE116" s="585"/>
      <c r="CF116" s="585"/>
      <c r="CG116" s="585"/>
      <c r="CH116" s="585"/>
      <c r="CI116" s="585"/>
      <c r="CJ116" s="585"/>
      <c r="CL116" s="600"/>
      <c r="CM116" s="600"/>
      <c r="CO116" s="585"/>
      <c r="CP116" s="585"/>
      <c r="CQ116" s="585"/>
      <c r="CR116" s="585"/>
      <c r="CS116" s="585"/>
      <c r="CT116" s="585"/>
      <c r="CU116" s="585"/>
      <c r="CW116" s="600"/>
      <c r="CX116" s="600"/>
      <c r="CZ116" s="585"/>
      <c r="DA116" s="585"/>
      <c r="DB116" s="585"/>
      <c r="DC116" s="585"/>
      <c r="DD116" s="585"/>
      <c r="DE116" s="585"/>
      <c r="DF116" s="585"/>
      <c r="DH116" s="600"/>
      <c r="DI116" s="600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</row>
    <row r="117" spans="2:139" s="12" customFormat="1" x14ac:dyDescent="0.25">
      <c r="B117" s="594"/>
      <c r="D117" s="595"/>
      <c r="E117" s="585"/>
      <c r="F117" s="585"/>
      <c r="G117" s="585"/>
      <c r="H117" s="585"/>
      <c r="I117" s="585"/>
      <c r="J117" s="585"/>
      <c r="L117" s="600"/>
      <c r="M117" s="600"/>
      <c r="N117" s="600"/>
      <c r="P117" s="585"/>
      <c r="Q117" s="585"/>
      <c r="R117" s="585"/>
      <c r="S117" s="585"/>
      <c r="T117" s="585"/>
      <c r="U117" s="585"/>
      <c r="V117" s="585"/>
      <c r="X117" s="600"/>
      <c r="Y117" s="600"/>
      <c r="AA117" s="585"/>
      <c r="AB117" s="585"/>
      <c r="AC117" s="585"/>
      <c r="AD117" s="585"/>
      <c r="AE117" s="585"/>
      <c r="AF117" s="585"/>
      <c r="AG117" s="585"/>
      <c r="AI117" s="600"/>
      <c r="AJ117" s="600"/>
      <c r="AL117" s="585"/>
      <c r="AM117" s="585"/>
      <c r="AN117" s="585"/>
      <c r="AO117" s="585"/>
      <c r="AP117" s="585"/>
      <c r="AQ117" s="585"/>
      <c r="AR117" s="585"/>
      <c r="AT117" s="600"/>
      <c r="AU117" s="600"/>
      <c r="AW117" s="585"/>
      <c r="AX117" s="585"/>
      <c r="AY117" s="585"/>
      <c r="AZ117" s="585"/>
      <c r="BA117" s="585"/>
      <c r="BB117" s="585"/>
      <c r="BC117" s="585"/>
      <c r="BE117" s="600"/>
      <c r="BF117" s="600"/>
      <c r="BH117" s="585"/>
      <c r="BI117" s="585"/>
      <c r="BJ117" s="585"/>
      <c r="BK117" s="585"/>
      <c r="BL117" s="585"/>
      <c r="BM117" s="585"/>
      <c r="BN117" s="585"/>
      <c r="BP117" s="600"/>
      <c r="BQ117" s="600"/>
      <c r="BS117" s="585"/>
      <c r="BT117" s="585"/>
      <c r="BU117" s="585"/>
      <c r="BV117" s="585"/>
      <c r="BW117" s="585"/>
      <c r="BX117" s="585"/>
      <c r="BY117" s="585"/>
      <c r="CA117" s="600"/>
      <c r="CB117" s="600"/>
      <c r="CD117" s="585"/>
      <c r="CE117" s="585"/>
      <c r="CF117" s="585"/>
      <c r="CG117" s="585"/>
      <c r="CH117" s="585"/>
      <c r="CI117" s="585"/>
      <c r="CJ117" s="585"/>
      <c r="CL117" s="600"/>
      <c r="CM117" s="600"/>
      <c r="CO117" s="585"/>
      <c r="CP117" s="585"/>
      <c r="CQ117" s="585"/>
      <c r="CR117" s="585"/>
      <c r="CS117" s="585"/>
      <c r="CT117" s="585"/>
      <c r="CU117" s="585"/>
      <c r="CW117" s="600"/>
      <c r="CX117" s="600"/>
      <c r="CZ117" s="585"/>
      <c r="DA117" s="585"/>
      <c r="DB117" s="585"/>
      <c r="DC117" s="585"/>
      <c r="DD117" s="585"/>
      <c r="DE117" s="585"/>
      <c r="DF117" s="585"/>
      <c r="DH117" s="600"/>
      <c r="DI117" s="600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</row>
    <row r="118" spans="2:139" s="12" customFormat="1" x14ac:dyDescent="0.25">
      <c r="B118" s="594"/>
      <c r="D118" s="595"/>
      <c r="E118" s="585"/>
      <c r="F118" s="585"/>
      <c r="G118" s="585"/>
      <c r="H118" s="585"/>
      <c r="I118" s="585"/>
      <c r="J118" s="585"/>
      <c r="L118" s="600"/>
      <c r="M118" s="600"/>
      <c r="N118" s="600"/>
      <c r="P118" s="585"/>
      <c r="Q118" s="585"/>
      <c r="R118" s="585"/>
      <c r="S118" s="585"/>
      <c r="T118" s="585"/>
      <c r="U118" s="585"/>
      <c r="V118" s="585"/>
      <c r="X118" s="600"/>
      <c r="Y118" s="600"/>
      <c r="AA118" s="585"/>
      <c r="AB118" s="585"/>
      <c r="AC118" s="585"/>
      <c r="AD118" s="585"/>
      <c r="AE118" s="585"/>
      <c r="AF118" s="585"/>
      <c r="AG118" s="585"/>
      <c r="AI118" s="600"/>
      <c r="AJ118" s="600"/>
      <c r="AL118" s="585"/>
      <c r="AM118" s="585"/>
      <c r="AN118" s="585"/>
      <c r="AO118" s="585"/>
      <c r="AP118" s="585"/>
      <c r="AQ118" s="585"/>
      <c r="AR118" s="585"/>
      <c r="AT118" s="600"/>
      <c r="AU118" s="600"/>
      <c r="AW118" s="585"/>
      <c r="AX118" s="585"/>
      <c r="AY118" s="585"/>
      <c r="AZ118" s="585"/>
      <c r="BA118" s="585"/>
      <c r="BB118" s="585"/>
      <c r="BC118" s="585"/>
      <c r="BE118" s="600"/>
      <c r="BF118" s="600"/>
      <c r="BH118" s="585"/>
      <c r="BI118" s="585"/>
      <c r="BJ118" s="585"/>
      <c r="BK118" s="585"/>
      <c r="BL118" s="585"/>
      <c r="BM118" s="585"/>
      <c r="BN118" s="585"/>
      <c r="BP118" s="600"/>
      <c r="BQ118" s="600"/>
      <c r="BS118" s="585"/>
      <c r="BT118" s="585"/>
      <c r="BU118" s="585"/>
      <c r="BV118" s="585"/>
      <c r="BW118" s="585"/>
      <c r="BX118" s="585"/>
      <c r="BY118" s="585"/>
      <c r="CA118" s="600"/>
      <c r="CB118" s="600"/>
      <c r="CD118" s="585"/>
      <c r="CE118" s="585"/>
      <c r="CF118" s="585"/>
      <c r="CG118" s="585"/>
      <c r="CH118" s="585"/>
      <c r="CI118" s="585"/>
      <c r="CJ118" s="585"/>
      <c r="CL118" s="600"/>
      <c r="CM118" s="600"/>
      <c r="CO118" s="585"/>
      <c r="CP118" s="585"/>
      <c r="CQ118" s="585"/>
      <c r="CR118" s="585"/>
      <c r="CS118" s="585"/>
      <c r="CT118" s="585"/>
      <c r="CU118" s="585"/>
      <c r="CW118" s="600"/>
      <c r="CX118" s="600"/>
      <c r="CZ118" s="585"/>
      <c r="DA118" s="585"/>
      <c r="DB118" s="585"/>
      <c r="DC118" s="585"/>
      <c r="DD118" s="585"/>
      <c r="DE118" s="585"/>
      <c r="DF118" s="585"/>
      <c r="DH118" s="600"/>
      <c r="DI118" s="600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</row>
    <row r="119" spans="2:139" s="12" customFormat="1" x14ac:dyDescent="0.25">
      <c r="B119" s="594"/>
      <c r="D119" s="595"/>
      <c r="E119" s="585"/>
      <c r="F119" s="585"/>
      <c r="G119" s="585"/>
      <c r="H119" s="585"/>
      <c r="I119" s="585"/>
      <c r="J119" s="585"/>
      <c r="L119" s="600"/>
      <c r="M119" s="600"/>
      <c r="N119" s="600"/>
      <c r="P119" s="585"/>
      <c r="Q119" s="585"/>
      <c r="R119" s="585"/>
      <c r="S119" s="585"/>
      <c r="T119" s="585"/>
      <c r="U119" s="585"/>
      <c r="V119" s="585"/>
      <c r="X119" s="600"/>
      <c r="Y119" s="600"/>
      <c r="AA119" s="585"/>
      <c r="AB119" s="585"/>
      <c r="AC119" s="585"/>
      <c r="AD119" s="585"/>
      <c r="AE119" s="585"/>
      <c r="AF119" s="585"/>
      <c r="AG119" s="585"/>
      <c r="AI119" s="600"/>
      <c r="AJ119" s="600"/>
      <c r="AL119" s="585"/>
      <c r="AM119" s="585"/>
      <c r="AN119" s="585"/>
      <c r="AO119" s="585"/>
      <c r="AP119" s="585"/>
      <c r="AQ119" s="585"/>
      <c r="AR119" s="585"/>
      <c r="AT119" s="600"/>
      <c r="AU119" s="600"/>
      <c r="AW119" s="585"/>
      <c r="AX119" s="585"/>
      <c r="AY119" s="585"/>
      <c r="AZ119" s="585"/>
      <c r="BA119" s="585"/>
      <c r="BB119" s="585"/>
      <c r="BC119" s="585"/>
      <c r="BE119" s="600"/>
      <c r="BF119" s="600"/>
      <c r="BH119" s="585"/>
      <c r="BI119" s="585"/>
      <c r="BJ119" s="585"/>
      <c r="BK119" s="585"/>
      <c r="BL119" s="585"/>
      <c r="BM119" s="585"/>
      <c r="BN119" s="585"/>
      <c r="BP119" s="600"/>
      <c r="BQ119" s="600"/>
      <c r="BS119" s="585"/>
      <c r="BT119" s="585"/>
      <c r="BU119" s="585"/>
      <c r="BV119" s="585"/>
      <c r="BW119" s="585"/>
      <c r="BX119" s="585"/>
      <c r="BY119" s="585"/>
      <c r="CA119" s="600"/>
      <c r="CB119" s="600"/>
      <c r="CD119" s="585"/>
      <c r="CE119" s="585"/>
      <c r="CF119" s="585"/>
      <c r="CG119" s="585"/>
      <c r="CH119" s="585"/>
      <c r="CI119" s="585"/>
      <c r="CJ119" s="585"/>
      <c r="CL119" s="600"/>
      <c r="CM119" s="600"/>
      <c r="CO119" s="585"/>
      <c r="CP119" s="585"/>
      <c r="CQ119" s="585"/>
      <c r="CR119" s="585"/>
      <c r="CS119" s="585"/>
      <c r="CT119" s="585"/>
      <c r="CU119" s="585"/>
      <c r="CW119" s="600"/>
      <c r="CX119" s="600"/>
      <c r="CZ119" s="585"/>
      <c r="DA119" s="585"/>
      <c r="DB119" s="585"/>
      <c r="DC119" s="585"/>
      <c r="DD119" s="585"/>
      <c r="DE119" s="585"/>
      <c r="DF119" s="585"/>
      <c r="DH119" s="600"/>
      <c r="DI119" s="600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</row>
    <row r="120" spans="2:139" s="12" customFormat="1" x14ac:dyDescent="0.25">
      <c r="B120" s="594"/>
      <c r="D120" s="595"/>
      <c r="E120" s="585"/>
      <c r="F120" s="585"/>
      <c r="G120" s="585"/>
      <c r="H120" s="585"/>
      <c r="I120" s="585"/>
      <c r="J120" s="585"/>
      <c r="L120" s="600"/>
      <c r="M120" s="600"/>
      <c r="N120" s="600"/>
      <c r="P120" s="585"/>
      <c r="Q120" s="585"/>
      <c r="R120" s="585"/>
      <c r="S120" s="585"/>
      <c r="T120" s="585"/>
      <c r="U120" s="585"/>
      <c r="V120" s="585"/>
      <c r="X120" s="600"/>
      <c r="Y120" s="600"/>
      <c r="AA120" s="585"/>
      <c r="AB120" s="585"/>
      <c r="AC120" s="585"/>
      <c r="AD120" s="585"/>
      <c r="AE120" s="585"/>
      <c r="AF120" s="585"/>
      <c r="AG120" s="585"/>
      <c r="AI120" s="600"/>
      <c r="AJ120" s="600"/>
      <c r="AL120" s="585"/>
      <c r="AM120" s="585"/>
      <c r="AN120" s="585"/>
      <c r="AO120" s="585"/>
      <c r="AP120" s="585"/>
      <c r="AQ120" s="585"/>
      <c r="AR120" s="585"/>
      <c r="AT120" s="600"/>
      <c r="AU120" s="600"/>
      <c r="AW120" s="585"/>
      <c r="AX120" s="585"/>
      <c r="AY120" s="585"/>
      <c r="AZ120" s="585"/>
      <c r="BA120" s="585"/>
      <c r="BB120" s="585"/>
      <c r="BC120" s="585"/>
      <c r="BE120" s="600"/>
      <c r="BF120" s="600"/>
      <c r="BH120" s="585"/>
      <c r="BI120" s="585"/>
      <c r="BJ120" s="585"/>
      <c r="BK120" s="585"/>
      <c r="BL120" s="585"/>
      <c r="BM120" s="585"/>
      <c r="BN120" s="585"/>
      <c r="BP120" s="600"/>
      <c r="BQ120" s="600"/>
      <c r="BS120" s="585"/>
      <c r="BT120" s="585"/>
      <c r="BU120" s="585"/>
      <c r="BV120" s="585"/>
      <c r="BW120" s="585"/>
      <c r="BX120" s="585"/>
      <c r="BY120" s="585"/>
      <c r="CA120" s="600"/>
      <c r="CB120" s="600"/>
      <c r="CD120" s="585"/>
      <c r="CE120" s="585"/>
      <c r="CF120" s="585"/>
      <c r="CG120" s="585"/>
      <c r="CH120" s="585"/>
      <c r="CI120" s="585"/>
      <c r="CJ120" s="585"/>
      <c r="CL120" s="600"/>
      <c r="CM120" s="600"/>
      <c r="CO120" s="585"/>
      <c r="CP120" s="585"/>
      <c r="CQ120" s="585"/>
      <c r="CR120" s="585"/>
      <c r="CS120" s="585"/>
      <c r="CT120" s="585"/>
      <c r="CU120" s="585"/>
      <c r="CW120" s="600"/>
      <c r="CX120" s="600"/>
      <c r="CZ120" s="585"/>
      <c r="DA120" s="585"/>
      <c r="DB120" s="585"/>
      <c r="DC120" s="585"/>
      <c r="DD120" s="585"/>
      <c r="DE120" s="585"/>
      <c r="DF120" s="585"/>
      <c r="DH120" s="600"/>
      <c r="DI120" s="600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</row>
  </sheetData>
  <sheetProtection algorithmName="SHA-512" hashValue="Cy0kdII0ZD0BEp/YvVf2jll6uSebWOhoo6h86f4XF5euRpEhvzN3zGyf1N97qsbOLkT4BkadCWS7lA7nuzR3HA==" saltValue="kEY6jWeD5JWYlH3pivXM8A==" spinCount="100000" sheet="1" objects="1" scenarios="1"/>
  <mergeCells count="1261">
    <mergeCell ref="A67:A69"/>
    <mergeCell ref="E76:E78"/>
    <mergeCell ref="F76:F78"/>
    <mergeCell ref="A76:A78"/>
    <mergeCell ref="C62:C64"/>
    <mergeCell ref="F62:F64"/>
    <mergeCell ref="E67:E69"/>
    <mergeCell ref="H67:H69"/>
    <mergeCell ref="A55:M55"/>
    <mergeCell ref="G62:G64"/>
    <mergeCell ref="H62:H64"/>
    <mergeCell ref="G71:G72"/>
    <mergeCell ref="J62:J64"/>
    <mergeCell ref="B67:B69"/>
    <mergeCell ref="C67:C69"/>
    <mergeCell ref="D71:D72"/>
    <mergeCell ref="A71:A72"/>
    <mergeCell ref="B76:B78"/>
    <mergeCell ref="A75:M75"/>
    <mergeCell ref="C76:C78"/>
    <mergeCell ref="G76:G78"/>
    <mergeCell ref="J76:J78"/>
    <mergeCell ref="H76:H78"/>
    <mergeCell ref="C71:C72"/>
    <mergeCell ref="I71:I72"/>
    <mergeCell ref="D67:D69"/>
    <mergeCell ref="J71:J72"/>
    <mergeCell ref="J67:J69"/>
    <mergeCell ref="G67:G69"/>
    <mergeCell ref="C37:C38"/>
    <mergeCell ref="B35:B36"/>
    <mergeCell ref="E42:E43"/>
    <mergeCell ref="A62:A64"/>
    <mergeCell ref="G42:G43"/>
    <mergeCell ref="A45:M45"/>
    <mergeCell ref="F42:F43"/>
    <mergeCell ref="A42:A43"/>
    <mergeCell ref="D62:D64"/>
    <mergeCell ref="E62:E64"/>
    <mergeCell ref="I62:I64"/>
    <mergeCell ref="J42:J43"/>
    <mergeCell ref="A37:A38"/>
    <mergeCell ref="C35:C36"/>
    <mergeCell ref="E37:E38"/>
    <mergeCell ref="D35:D36"/>
    <mergeCell ref="A35:A36"/>
    <mergeCell ref="L4:L5"/>
    <mergeCell ref="B4:B5"/>
    <mergeCell ref="J4:J5"/>
    <mergeCell ref="P15:P16"/>
    <mergeCell ref="O17:O19"/>
    <mergeCell ref="P17:P19"/>
    <mergeCell ref="Q17:Q19"/>
    <mergeCell ref="V4:V5"/>
    <mergeCell ref="X4:X5"/>
    <mergeCell ref="P4:P5"/>
    <mergeCell ref="O4:O5"/>
    <mergeCell ref="W6:X6"/>
    <mergeCell ref="W4:W5"/>
    <mergeCell ref="D17:D19"/>
    <mergeCell ref="D4:D5"/>
    <mergeCell ref="E4:I4"/>
    <mergeCell ref="U17:U19"/>
    <mergeCell ref="O15:O16"/>
    <mergeCell ref="T15:T16"/>
    <mergeCell ref="T17:T19"/>
    <mergeCell ref="R15:R16"/>
    <mergeCell ref="S15:S16"/>
    <mergeCell ref="S17:S19"/>
    <mergeCell ref="R17:R19"/>
    <mergeCell ref="T28:T30"/>
    <mergeCell ref="P24:P25"/>
    <mergeCell ref="U24:U25"/>
    <mergeCell ref="Q26:Q27"/>
    <mergeCell ref="E26:E27"/>
    <mergeCell ref="D26:D27"/>
    <mergeCell ref="P2:X2"/>
    <mergeCell ref="P3:X3"/>
    <mergeCell ref="O9:X9"/>
    <mergeCell ref="O7:X7"/>
    <mergeCell ref="Q4:U4"/>
    <mergeCell ref="A4:A5"/>
    <mergeCell ref="C4:C5"/>
    <mergeCell ref="I26:I27"/>
    <mergeCell ref="W18:W19"/>
    <mergeCell ref="K18:K19"/>
    <mergeCell ref="A21:A22"/>
    <mergeCell ref="C24:C25"/>
    <mergeCell ref="C17:C19"/>
    <mergeCell ref="E17:E19"/>
    <mergeCell ref="A17:A19"/>
    <mergeCell ref="B17:B19"/>
    <mergeCell ref="W13:W14"/>
    <mergeCell ref="R28:R30"/>
    <mergeCell ref="P28:P30"/>
    <mergeCell ref="V15:V16"/>
    <mergeCell ref="U15:U16"/>
    <mergeCell ref="A7:M7"/>
    <mergeCell ref="K6:M6"/>
    <mergeCell ref="A9:M9"/>
    <mergeCell ref="A6:B6"/>
    <mergeCell ref="K4:K5"/>
    <mergeCell ref="A1:M1"/>
    <mergeCell ref="A13:A14"/>
    <mergeCell ref="L13:L14"/>
    <mergeCell ref="B13:B14"/>
    <mergeCell ref="A2:M2"/>
    <mergeCell ref="M4:M5"/>
    <mergeCell ref="A3:M3"/>
    <mergeCell ref="B26:B27"/>
    <mergeCell ref="D28:D30"/>
    <mergeCell ref="J15:J16"/>
    <mergeCell ref="H15:H16"/>
    <mergeCell ref="B15:B16"/>
    <mergeCell ref="H17:H19"/>
    <mergeCell ref="F15:F16"/>
    <mergeCell ref="C15:C16"/>
    <mergeCell ref="I15:I16"/>
    <mergeCell ref="G15:G16"/>
    <mergeCell ref="A15:A16"/>
    <mergeCell ref="J17:J19"/>
    <mergeCell ref="B24:B25"/>
    <mergeCell ref="D15:D16"/>
    <mergeCell ref="A26:A27"/>
    <mergeCell ref="C26:C27"/>
    <mergeCell ref="E15:E16"/>
    <mergeCell ref="F17:F19"/>
    <mergeCell ref="B28:B30"/>
    <mergeCell ref="A28:A30"/>
    <mergeCell ref="G17:G19"/>
    <mergeCell ref="E28:E30"/>
    <mergeCell ref="G26:G27"/>
    <mergeCell ref="G28:G30"/>
    <mergeCell ref="L21:L22"/>
    <mergeCell ref="F28:F30"/>
    <mergeCell ref="F26:F27"/>
    <mergeCell ref="O23:X23"/>
    <mergeCell ref="O47:X47"/>
    <mergeCell ref="W21:W22"/>
    <mergeCell ref="X21:X22"/>
    <mergeCell ref="U67:U69"/>
    <mergeCell ref="V42:V43"/>
    <mergeCell ref="O42:O43"/>
    <mergeCell ref="P42:P43"/>
    <mergeCell ref="Q28:Q30"/>
    <mergeCell ref="I17:I19"/>
    <mergeCell ref="Q15:Q16"/>
    <mergeCell ref="V17:V19"/>
    <mergeCell ref="A23:M23"/>
    <mergeCell ref="F37:F38"/>
    <mergeCell ref="A39:M39"/>
    <mergeCell ref="C28:C30"/>
    <mergeCell ref="S24:S25"/>
    <mergeCell ref="T24:T25"/>
    <mergeCell ref="U42:U43"/>
    <mergeCell ref="S42:S43"/>
    <mergeCell ref="T42:T43"/>
    <mergeCell ref="R42:R43"/>
    <mergeCell ref="Q42:Q43"/>
    <mergeCell ref="I35:I36"/>
    <mergeCell ref="O59:X59"/>
    <mergeCell ref="U62:U64"/>
    <mergeCell ref="O24:O25"/>
    <mergeCell ref="A24:A25"/>
    <mergeCell ref="B21:B22"/>
    <mergeCell ref="K21:K22"/>
    <mergeCell ref="W79:X79"/>
    <mergeCell ref="S76:S78"/>
    <mergeCell ref="O62:O64"/>
    <mergeCell ref="T67:T69"/>
    <mergeCell ref="S71:S72"/>
    <mergeCell ref="O67:O69"/>
    <mergeCell ref="P67:P69"/>
    <mergeCell ref="O37:O38"/>
    <mergeCell ref="Q71:Q72"/>
    <mergeCell ref="Q76:Q78"/>
    <mergeCell ref="V26:V27"/>
    <mergeCell ref="V24:V25"/>
    <mergeCell ref="Q24:Q25"/>
    <mergeCell ref="I28:I30"/>
    <mergeCell ref="I67:I69"/>
    <mergeCell ref="O28:O30"/>
    <mergeCell ref="J26:J27"/>
    <mergeCell ref="S28:S30"/>
    <mergeCell ref="R26:R27"/>
    <mergeCell ref="O61:X61"/>
    <mergeCell ref="A32:M32"/>
    <mergeCell ref="T76:T78"/>
    <mergeCell ref="U76:U78"/>
    <mergeCell ref="V76:V78"/>
    <mergeCell ref="O75:X75"/>
    <mergeCell ref="P62:P64"/>
    <mergeCell ref="O71:O72"/>
    <mergeCell ref="O76:O78"/>
    <mergeCell ref="F67:F69"/>
    <mergeCell ref="S67:S69"/>
    <mergeCell ref="F35:F36"/>
    <mergeCell ref="G37:G38"/>
    <mergeCell ref="A79:B79"/>
    <mergeCell ref="I76:I78"/>
    <mergeCell ref="D76:D78"/>
    <mergeCell ref="B71:B72"/>
    <mergeCell ref="R76:R78"/>
    <mergeCell ref="O39:X39"/>
    <mergeCell ref="O45:X45"/>
    <mergeCell ref="H28:H30"/>
    <mergeCell ref="H26:H27"/>
    <mergeCell ref="H35:H36"/>
    <mergeCell ref="S26:S27"/>
    <mergeCell ref="S35:S36"/>
    <mergeCell ref="R35:R36"/>
    <mergeCell ref="O26:O27"/>
    <mergeCell ref="P26:P27"/>
    <mergeCell ref="J28:J30"/>
    <mergeCell ref="K79:M79"/>
    <mergeCell ref="O35:O36"/>
    <mergeCell ref="P35:P36"/>
    <mergeCell ref="A61:M61"/>
    <mergeCell ref="E71:E72"/>
    <mergeCell ref="D37:D38"/>
    <mergeCell ref="G35:G36"/>
    <mergeCell ref="J35:J36"/>
    <mergeCell ref="B37:B38"/>
    <mergeCell ref="O55:X55"/>
    <mergeCell ref="F71:F72"/>
    <mergeCell ref="Q35:Q36"/>
    <mergeCell ref="R71:R72"/>
    <mergeCell ref="P76:P78"/>
    <mergeCell ref="P71:P72"/>
    <mergeCell ref="T71:T72"/>
    <mergeCell ref="Q37:Q38"/>
    <mergeCell ref="V67:V69"/>
    <mergeCell ref="Q62:Q64"/>
    <mergeCell ref="R62:R64"/>
    <mergeCell ref="S62:S64"/>
    <mergeCell ref="T37:T38"/>
    <mergeCell ref="R67:R69"/>
    <mergeCell ref="Z71:Z72"/>
    <mergeCell ref="R37:R38"/>
    <mergeCell ref="S37:S38"/>
    <mergeCell ref="Z76:Z78"/>
    <mergeCell ref="T35:T36"/>
    <mergeCell ref="J37:J38"/>
    <mergeCell ref="I37:I38"/>
    <mergeCell ref="H42:H43"/>
    <mergeCell ref="H71:H72"/>
    <mergeCell ref="I42:I43"/>
    <mergeCell ref="U71:U72"/>
    <mergeCell ref="V71:V72"/>
    <mergeCell ref="V62:V64"/>
    <mergeCell ref="T62:T64"/>
    <mergeCell ref="Q67:Q69"/>
    <mergeCell ref="H37:H38"/>
    <mergeCell ref="A47:M47"/>
    <mergeCell ref="A59:M59"/>
    <mergeCell ref="B62:B64"/>
    <mergeCell ref="A40:A41"/>
    <mergeCell ref="B40:B41"/>
    <mergeCell ref="D42:D43"/>
    <mergeCell ref="C42:C43"/>
    <mergeCell ref="B42:B43"/>
    <mergeCell ref="E35:E36"/>
    <mergeCell ref="AA2:AI2"/>
    <mergeCell ref="AA3:AI3"/>
    <mergeCell ref="AH4:AH5"/>
    <mergeCell ref="AH6:AI6"/>
    <mergeCell ref="AA4:AA5"/>
    <mergeCell ref="AB4:AF4"/>
    <mergeCell ref="AG4:AG5"/>
    <mergeCell ref="AG24:AG25"/>
    <mergeCell ref="AG35:AG36"/>
    <mergeCell ref="AA37:AA38"/>
    <mergeCell ref="AB37:AB38"/>
    <mergeCell ref="AF24:AF25"/>
    <mergeCell ref="AG26:AG27"/>
    <mergeCell ref="AD28:AD30"/>
    <mergeCell ref="AE28:AE30"/>
    <mergeCell ref="AF28:AF30"/>
    <mergeCell ref="P37:P38"/>
    <mergeCell ref="V35:V36"/>
    <mergeCell ref="V37:V38"/>
    <mergeCell ref="U37:U38"/>
    <mergeCell ref="AD26:AD27"/>
    <mergeCell ref="T26:T27"/>
    <mergeCell ref="AC15:AC16"/>
    <mergeCell ref="V28:V30"/>
    <mergeCell ref="U28:U30"/>
    <mergeCell ref="O32:X32"/>
    <mergeCell ref="U35:U36"/>
    <mergeCell ref="AA24:AA25"/>
    <mergeCell ref="Z26:Z27"/>
    <mergeCell ref="AB17:AB19"/>
    <mergeCell ref="U26:U27"/>
    <mergeCell ref="R24:R25"/>
    <mergeCell ref="AA15:AA16"/>
    <mergeCell ref="Z15:Z16"/>
    <mergeCell ref="Z17:Z19"/>
    <mergeCell ref="AA17:AA19"/>
    <mergeCell ref="Z23:AI23"/>
    <mergeCell ref="AC24:AC25"/>
    <mergeCell ref="AD24:AD25"/>
    <mergeCell ref="AE24:AE25"/>
    <mergeCell ref="AC17:AC19"/>
    <mergeCell ref="AC28:AC30"/>
    <mergeCell ref="AA26:AA27"/>
    <mergeCell ref="AF17:AF19"/>
    <mergeCell ref="AG17:AG19"/>
    <mergeCell ref="AD17:AD19"/>
    <mergeCell ref="AE17:AE19"/>
    <mergeCell ref="AF15:AF16"/>
    <mergeCell ref="AG15:AG16"/>
    <mergeCell ref="AD15:AD16"/>
    <mergeCell ref="AE15:AE16"/>
    <mergeCell ref="AB15:AB16"/>
    <mergeCell ref="Z28:Z30"/>
    <mergeCell ref="AL42:AL43"/>
    <mergeCell ref="AC76:AC78"/>
    <mergeCell ref="AA71:AA72"/>
    <mergeCell ref="Z62:Z64"/>
    <mergeCell ref="Z42:Z43"/>
    <mergeCell ref="AA42:AA43"/>
    <mergeCell ref="Z75:AI75"/>
    <mergeCell ref="Z59:AI59"/>
    <mergeCell ref="AB67:AB69"/>
    <mergeCell ref="AD35:AD36"/>
    <mergeCell ref="Z67:Z69"/>
    <mergeCell ref="AK37:AK38"/>
    <mergeCell ref="AD62:AD64"/>
    <mergeCell ref="AE37:AE38"/>
    <mergeCell ref="AF37:AF38"/>
    <mergeCell ref="AN62:AN64"/>
    <mergeCell ref="AG42:AG43"/>
    <mergeCell ref="AA67:AA69"/>
    <mergeCell ref="AD67:AD69"/>
    <mergeCell ref="AF35:AF36"/>
    <mergeCell ref="AL62:AL64"/>
    <mergeCell ref="AE67:AE69"/>
    <mergeCell ref="Z37:Z38"/>
    <mergeCell ref="AB42:AB43"/>
    <mergeCell ref="AC67:AC69"/>
    <mergeCell ref="AG67:AG69"/>
    <mergeCell ref="AB62:AB64"/>
    <mergeCell ref="AC62:AC64"/>
    <mergeCell ref="AB76:AB78"/>
    <mergeCell ref="AA76:AA78"/>
    <mergeCell ref="AQ62:AQ64"/>
    <mergeCell ref="AQ15:AQ16"/>
    <mergeCell ref="AR15:AR16"/>
    <mergeCell ref="AQ28:AQ30"/>
    <mergeCell ref="AE42:AE43"/>
    <mergeCell ref="AD37:AD38"/>
    <mergeCell ref="AS6:AT6"/>
    <mergeCell ref="AD76:AD78"/>
    <mergeCell ref="AE76:AE78"/>
    <mergeCell ref="AF76:AF78"/>
    <mergeCell ref="AG76:AG78"/>
    <mergeCell ref="AO28:AO30"/>
    <mergeCell ref="AD42:AD43"/>
    <mergeCell ref="Z32:AI32"/>
    <mergeCell ref="AG37:AG38"/>
    <mergeCell ref="AK59:AT59"/>
    <mergeCell ref="AR62:AR64"/>
    <mergeCell ref="AF42:AF43"/>
    <mergeCell ref="AE35:AE36"/>
    <mergeCell ref="Z35:Z36"/>
    <mergeCell ref="AA35:AA36"/>
    <mergeCell ref="AB35:AB36"/>
    <mergeCell ref="AC35:AC36"/>
    <mergeCell ref="Z39:AI39"/>
    <mergeCell ref="AK45:AT45"/>
    <mergeCell ref="AR37:AR38"/>
    <mergeCell ref="AO37:AO38"/>
    <mergeCell ref="AF67:AF69"/>
    <mergeCell ref="AC37:AC38"/>
    <mergeCell ref="AG62:AG64"/>
    <mergeCell ref="AE71:AE72"/>
    <mergeCell ref="AP42:AP43"/>
    <mergeCell ref="AQ42:AQ43"/>
    <mergeCell ref="Z45:AI45"/>
    <mergeCell ref="Z47:AI47"/>
    <mergeCell ref="Z55:AI55"/>
    <mergeCell ref="AC42:AC43"/>
    <mergeCell ref="AA62:AA64"/>
    <mergeCell ref="AM62:AM64"/>
    <mergeCell ref="AB71:AB72"/>
    <mergeCell ref="AC71:AC72"/>
    <mergeCell ref="AF71:AF72"/>
    <mergeCell ref="AG71:AG72"/>
    <mergeCell ref="AP71:AP72"/>
    <mergeCell ref="AQ71:AQ72"/>
    <mergeCell ref="AD71:AD72"/>
    <mergeCell ref="AK9:AT9"/>
    <mergeCell ref="AS13:AS14"/>
    <mergeCell ref="AT13:AT14"/>
    <mergeCell ref="AQ26:AQ27"/>
    <mergeCell ref="AR26:AR27"/>
    <mergeCell ref="AK26:AK27"/>
    <mergeCell ref="AL26:AL27"/>
    <mergeCell ref="AM26:AM27"/>
    <mergeCell ref="AN26:AN27"/>
    <mergeCell ref="AP26:AP27"/>
    <mergeCell ref="AK71:AK72"/>
    <mergeCell ref="AL71:AL72"/>
    <mergeCell ref="AM71:AM72"/>
    <mergeCell ref="AE62:AE64"/>
    <mergeCell ref="AF62:AF64"/>
    <mergeCell ref="Z61:AI61"/>
    <mergeCell ref="AR67:AR69"/>
    <mergeCell ref="AK24:AK25"/>
    <mergeCell ref="AL24:AL25"/>
    <mergeCell ref="AK32:AT32"/>
    <mergeCell ref="AM35:AM36"/>
    <mergeCell ref="AO24:AO25"/>
    <mergeCell ref="AI13:AI14"/>
    <mergeCell ref="Z7:AI7"/>
    <mergeCell ref="Z9:AI9"/>
    <mergeCell ref="AL2:AT2"/>
    <mergeCell ref="AL3:AT3"/>
    <mergeCell ref="AK4:AK5"/>
    <mergeCell ref="AL4:AL5"/>
    <mergeCell ref="AM4:AQ4"/>
    <mergeCell ref="AR4:AR5"/>
    <mergeCell ref="AS4:AS5"/>
    <mergeCell ref="AM28:AM30"/>
    <mergeCell ref="AI4:AI5"/>
    <mergeCell ref="Z4:Z5"/>
    <mergeCell ref="AH13:AH14"/>
    <mergeCell ref="AO15:AO16"/>
    <mergeCell ref="AO17:AO19"/>
    <mergeCell ref="AP17:AP19"/>
    <mergeCell ref="AH18:AH19"/>
    <mergeCell ref="AE26:AE27"/>
    <mergeCell ref="AF26:AF27"/>
    <mergeCell ref="AA28:AA30"/>
    <mergeCell ref="AN28:AN30"/>
    <mergeCell ref="AG28:AG30"/>
    <mergeCell ref="AB26:AB27"/>
    <mergeCell ref="Z24:Z25"/>
    <mergeCell ref="AC26:AC27"/>
    <mergeCell ref="AB28:AB30"/>
    <mergeCell ref="AB24:AB25"/>
    <mergeCell ref="AH79:AI79"/>
    <mergeCell ref="AL17:AL19"/>
    <mergeCell ref="AM17:AM19"/>
    <mergeCell ref="AI21:AI22"/>
    <mergeCell ref="AH21:AH22"/>
    <mergeCell ref="AM24:AM25"/>
    <mergeCell ref="AK7:AT7"/>
    <mergeCell ref="AO35:AO36"/>
    <mergeCell ref="AK28:AK30"/>
    <mergeCell ref="AL28:AL30"/>
    <mergeCell ref="AP28:AP30"/>
    <mergeCell ref="AQ35:AQ36"/>
    <mergeCell ref="AP15:AP16"/>
    <mergeCell ref="AM15:AM16"/>
    <mergeCell ref="AN15:AN16"/>
    <mergeCell ref="AO26:AO27"/>
    <mergeCell ref="AY37:AY38"/>
    <mergeCell ref="AN37:AN38"/>
    <mergeCell ref="AM42:AM43"/>
    <mergeCell ref="AK47:AT47"/>
    <mergeCell ref="AO42:AO43"/>
    <mergeCell ref="AK42:AK43"/>
    <mergeCell ref="AR42:AR43"/>
    <mergeCell ref="AP37:AP38"/>
    <mergeCell ref="AL37:AL38"/>
    <mergeCell ref="AM37:AM38"/>
    <mergeCell ref="AN17:AN19"/>
    <mergeCell ref="AV24:AV25"/>
    <mergeCell ref="AV26:AV27"/>
    <mergeCell ref="AP24:AP25"/>
    <mergeCell ref="AN24:AN25"/>
    <mergeCell ref="AQ24:AQ25"/>
    <mergeCell ref="AZ35:AZ36"/>
    <mergeCell ref="BA28:BA30"/>
    <mergeCell ref="BA35:BA36"/>
    <mergeCell ref="AV47:BE47"/>
    <mergeCell ref="AV55:BE55"/>
    <mergeCell ref="AS79:AT79"/>
    <mergeCell ref="AW2:BE2"/>
    <mergeCell ref="AW3:BE3"/>
    <mergeCell ref="AV4:AV5"/>
    <mergeCell ref="AW4:AW5"/>
    <mergeCell ref="AX4:BB4"/>
    <mergeCell ref="BE4:BE5"/>
    <mergeCell ref="AX37:AX38"/>
    <mergeCell ref="AW24:AW25"/>
    <mergeCell ref="AS21:AS22"/>
    <mergeCell ref="BD4:BD5"/>
    <mergeCell ref="AZ15:AZ16"/>
    <mergeCell ref="BA15:BA16"/>
    <mergeCell ref="BD18:BD19"/>
    <mergeCell ref="AV7:BE7"/>
    <mergeCell ref="AV9:BE9"/>
    <mergeCell ref="BD13:BD14"/>
    <mergeCell ref="BD6:BE6"/>
    <mergeCell ref="AK23:AT23"/>
    <mergeCell ref="AQ17:AQ19"/>
    <mergeCell ref="AR17:AR19"/>
    <mergeCell ref="AV28:AV30"/>
    <mergeCell ref="AT4:AT5"/>
    <mergeCell ref="AR24:AR25"/>
    <mergeCell ref="AK17:AK19"/>
    <mergeCell ref="AK35:AK36"/>
    <mergeCell ref="AL35:AL36"/>
    <mergeCell ref="BE13:BE14"/>
    <mergeCell ref="BE21:BE22"/>
    <mergeCell ref="AX17:AX19"/>
    <mergeCell ref="BB15:BB16"/>
    <mergeCell ref="BD21:BD22"/>
    <mergeCell ref="AW28:AW30"/>
    <mergeCell ref="AV42:AV43"/>
    <mergeCell ref="AW42:AW43"/>
    <mergeCell ref="AV15:AV16"/>
    <mergeCell ref="AW15:AW16"/>
    <mergeCell ref="AP35:AP36"/>
    <mergeCell ref="AY67:AY69"/>
    <mergeCell ref="AW67:AW69"/>
    <mergeCell ref="AX26:AX27"/>
    <mergeCell ref="AQ37:AQ38"/>
    <mergeCell ref="AK39:AT39"/>
    <mergeCell ref="AR35:AR36"/>
    <mergeCell ref="AT21:AT22"/>
    <mergeCell ref="AS18:AS19"/>
    <mergeCell ref="AV35:AV36"/>
    <mergeCell ref="BC62:BC64"/>
    <mergeCell ref="AY42:AY43"/>
    <mergeCell ref="AZ42:AZ43"/>
    <mergeCell ref="AV59:BE59"/>
    <mergeCell ref="AV62:AV64"/>
    <mergeCell ref="AW62:AW64"/>
    <mergeCell ref="BB35:BB36"/>
    <mergeCell ref="BA62:BA64"/>
    <mergeCell ref="BB62:BB64"/>
    <mergeCell ref="AZ67:AZ69"/>
    <mergeCell ref="AZ26:AZ27"/>
    <mergeCell ref="BA26:BA27"/>
    <mergeCell ref="AW35:AW36"/>
    <mergeCell ref="AK15:AK16"/>
    <mergeCell ref="AL15:AL16"/>
    <mergeCell ref="AW26:AW27"/>
    <mergeCell ref="AN35:AN36"/>
    <mergeCell ref="AR28:AR30"/>
    <mergeCell ref="BP4:BP5"/>
    <mergeCell ref="BO6:BP6"/>
    <mergeCell ref="BL35:BL36"/>
    <mergeCell ref="AN71:AN72"/>
    <mergeCell ref="AN42:AN43"/>
    <mergeCell ref="AO62:AO64"/>
    <mergeCell ref="AP62:AP64"/>
    <mergeCell ref="AK61:AT61"/>
    <mergeCell ref="AK62:AK64"/>
    <mergeCell ref="AV45:BE45"/>
    <mergeCell ref="AV71:AV72"/>
    <mergeCell ref="AL67:AL69"/>
    <mergeCell ref="AO71:AO72"/>
    <mergeCell ref="AM67:AM69"/>
    <mergeCell ref="AN67:AN69"/>
    <mergeCell ref="AP67:AP69"/>
    <mergeCell ref="AO67:AO69"/>
    <mergeCell ref="AV67:AV69"/>
    <mergeCell ref="AR71:AR72"/>
    <mergeCell ref="AK55:AT55"/>
    <mergeCell ref="AQ67:AQ69"/>
    <mergeCell ref="AK67:AK69"/>
    <mergeCell ref="AV37:AV38"/>
    <mergeCell ref="AV32:BE32"/>
    <mergeCell ref="AX15:AX16"/>
    <mergeCell ref="AY15:AY16"/>
    <mergeCell ref="BC4:BC5"/>
    <mergeCell ref="AX28:AX30"/>
    <mergeCell ref="BC28:BC30"/>
    <mergeCell ref="AY26:AY27"/>
    <mergeCell ref="BC15:BC16"/>
    <mergeCell ref="AY24:AY25"/>
    <mergeCell ref="AZ24:AZ25"/>
    <mergeCell ref="BK17:BK19"/>
    <mergeCell ref="AV23:BE23"/>
    <mergeCell ref="AZ17:AZ19"/>
    <mergeCell ref="BA17:BA19"/>
    <mergeCell ref="BB17:BB19"/>
    <mergeCell ref="BC17:BC19"/>
    <mergeCell ref="AV17:AV19"/>
    <mergeCell ref="AW17:AW19"/>
    <mergeCell ref="BK24:BK25"/>
    <mergeCell ref="BG7:BP7"/>
    <mergeCell ref="BG9:BP9"/>
    <mergeCell ref="BN17:BN19"/>
    <mergeCell ref="BM15:BM16"/>
    <mergeCell ref="BN15:BN16"/>
    <mergeCell ref="BP13:BP14"/>
    <mergeCell ref="BH15:BH16"/>
    <mergeCell ref="BI15:BI16"/>
    <mergeCell ref="BJ15:BJ16"/>
    <mergeCell ref="BA24:BA25"/>
    <mergeCell ref="AY17:AY19"/>
    <mergeCell ref="BH24:BH25"/>
    <mergeCell ref="BC26:BC27"/>
    <mergeCell ref="BL17:BL19"/>
    <mergeCell ref="BN4:BN5"/>
    <mergeCell ref="BO4:BO5"/>
    <mergeCell ref="AP76:AP78"/>
    <mergeCell ref="AQ76:AQ78"/>
    <mergeCell ref="AR76:AR78"/>
    <mergeCell ref="AX24:AX25"/>
    <mergeCell ref="AX67:AX69"/>
    <mergeCell ref="AV75:BE75"/>
    <mergeCell ref="AV76:AV78"/>
    <mergeCell ref="AZ28:AZ30"/>
    <mergeCell ref="BM24:BM25"/>
    <mergeCell ref="BB24:BB25"/>
    <mergeCell ref="BC24:BC25"/>
    <mergeCell ref="BG24:BG25"/>
    <mergeCell ref="BK26:BK27"/>
    <mergeCell ref="BJ35:BJ36"/>
    <mergeCell ref="BK35:BK36"/>
    <mergeCell ref="BL24:BL25"/>
    <mergeCell ref="BI24:BI25"/>
    <mergeCell ref="BJ24:BJ25"/>
    <mergeCell ref="BM28:BM30"/>
    <mergeCell ref="BM26:BM27"/>
    <mergeCell ref="AK75:AT75"/>
    <mergeCell ref="AO76:AO78"/>
    <mergeCell ref="AK76:AK78"/>
    <mergeCell ref="AL76:AL78"/>
    <mergeCell ref="AM76:AM78"/>
    <mergeCell ref="AN76:AN78"/>
    <mergeCell ref="AX35:AX36"/>
    <mergeCell ref="BG28:BG30"/>
    <mergeCell ref="AZ37:AZ38"/>
    <mergeCell ref="BG39:BP39"/>
    <mergeCell ref="BK37:BK38"/>
    <mergeCell ref="AZ76:AZ78"/>
    <mergeCell ref="BH2:BP2"/>
    <mergeCell ref="BH3:BP3"/>
    <mergeCell ref="BG4:BG5"/>
    <mergeCell ref="BH4:BH5"/>
    <mergeCell ref="BI4:BM4"/>
    <mergeCell ref="BO18:BO19"/>
    <mergeCell ref="BG17:BG19"/>
    <mergeCell ref="BH17:BH19"/>
    <mergeCell ref="BI17:BI19"/>
    <mergeCell ref="BJ17:BJ19"/>
    <mergeCell ref="BG59:BP59"/>
    <mergeCell ref="BI62:BI64"/>
    <mergeCell ref="BJ62:BJ64"/>
    <mergeCell ref="BG62:BG64"/>
    <mergeCell ref="BN42:BN43"/>
    <mergeCell ref="BD79:BE79"/>
    <mergeCell ref="AW71:AW72"/>
    <mergeCell ref="AX71:AX72"/>
    <mergeCell ref="AY71:AY72"/>
    <mergeCell ref="BL15:BL16"/>
    <mergeCell ref="BA42:BA43"/>
    <mergeCell ref="AZ71:AZ72"/>
    <mergeCell ref="BA67:BA69"/>
    <mergeCell ref="AY35:AY36"/>
    <mergeCell ref="AY28:AY30"/>
    <mergeCell ref="BG15:BG16"/>
    <mergeCell ref="BK15:BK16"/>
    <mergeCell ref="BC71:BC72"/>
    <mergeCell ref="BN28:BN30"/>
    <mergeCell ref="AW76:AW78"/>
    <mergeCell ref="AX76:AX78"/>
    <mergeCell ref="AY76:AY78"/>
    <mergeCell ref="BA76:BA78"/>
    <mergeCell ref="BB76:BB78"/>
    <mergeCell ref="BG75:BP75"/>
    <mergeCell ref="BA71:BA72"/>
    <mergeCell ref="BB71:BB72"/>
    <mergeCell ref="BG76:BG78"/>
    <mergeCell ref="AW37:AW38"/>
    <mergeCell ref="AX42:AX43"/>
    <mergeCell ref="AV39:BE39"/>
    <mergeCell ref="BB37:BB38"/>
    <mergeCell ref="BC67:BC69"/>
    <mergeCell ref="BC42:BC43"/>
    <mergeCell ref="BC37:BC38"/>
    <mergeCell ref="AZ62:AZ64"/>
    <mergeCell ref="AX62:AX64"/>
    <mergeCell ref="AY62:AY64"/>
    <mergeCell ref="BG26:BG27"/>
    <mergeCell ref="BC35:BC36"/>
    <mergeCell ref="BG32:BP32"/>
    <mergeCell ref="BH76:BH78"/>
    <mergeCell ref="BB67:BB69"/>
    <mergeCell ref="BB42:BB43"/>
    <mergeCell ref="BC76:BC78"/>
    <mergeCell ref="BK71:BK72"/>
    <mergeCell ref="BL71:BL72"/>
    <mergeCell ref="BK67:BK69"/>
    <mergeCell ref="BL26:BL27"/>
    <mergeCell ref="BN35:BN36"/>
    <mergeCell ref="AV61:BE61"/>
    <mergeCell ref="BA37:BA38"/>
    <mergeCell ref="BG42:BG43"/>
    <mergeCell ref="BB26:BB27"/>
    <mergeCell ref="BO79:BP79"/>
    <mergeCell ref="BZ79:CA79"/>
    <mergeCell ref="BG61:BP61"/>
    <mergeCell ref="BR28:BR30"/>
    <mergeCell ref="BS28:BS30"/>
    <mergeCell ref="BL37:BL38"/>
    <mergeCell ref="BG45:BP45"/>
    <mergeCell ref="BH28:BH30"/>
    <mergeCell ref="BJ37:BJ38"/>
    <mergeCell ref="BL28:BL30"/>
    <mergeCell ref="BM42:BM43"/>
    <mergeCell ref="BM62:BM64"/>
    <mergeCell ref="BM35:BM36"/>
    <mergeCell ref="BL42:BL43"/>
    <mergeCell ref="BG71:BG72"/>
    <mergeCell ref="BH71:BH72"/>
    <mergeCell ref="BI71:BI72"/>
    <mergeCell ref="BJ71:BJ72"/>
    <mergeCell ref="BG35:BG36"/>
    <mergeCell ref="BG67:BG69"/>
    <mergeCell ref="BH67:BH69"/>
    <mergeCell ref="BH42:BH43"/>
    <mergeCell ref="BI42:BI43"/>
    <mergeCell ref="BH62:BH64"/>
    <mergeCell ref="BI67:BI69"/>
    <mergeCell ref="BJ67:BJ69"/>
    <mergeCell ref="BM67:BM69"/>
    <mergeCell ref="BJ42:BJ43"/>
    <mergeCell ref="BN71:BN72"/>
    <mergeCell ref="BR42:BR43"/>
    <mergeCell ref="BN62:BN64"/>
    <mergeCell ref="BK42:BK43"/>
    <mergeCell ref="BH26:BH27"/>
    <mergeCell ref="BV24:BV25"/>
    <mergeCell ref="BV17:BV19"/>
    <mergeCell ref="BG37:BG38"/>
    <mergeCell ref="BB28:BB30"/>
    <mergeCell ref="BZ21:BZ22"/>
    <mergeCell ref="BR23:CA23"/>
    <mergeCell ref="BI28:BI30"/>
    <mergeCell ref="BJ28:BJ30"/>
    <mergeCell ref="BH37:BH38"/>
    <mergeCell ref="BI37:BI38"/>
    <mergeCell ref="BH35:BH36"/>
    <mergeCell ref="BI35:BI36"/>
    <mergeCell ref="BK28:BK30"/>
    <mergeCell ref="BS37:BS38"/>
    <mergeCell ref="BT37:BT38"/>
    <mergeCell ref="BT26:BT27"/>
    <mergeCell ref="BT28:BT30"/>
    <mergeCell ref="BS35:BS36"/>
    <mergeCell ref="BI26:BI27"/>
    <mergeCell ref="BJ26:BJ27"/>
    <mergeCell ref="BM37:BM38"/>
    <mergeCell ref="BR32:CA32"/>
    <mergeCell ref="BR35:BR36"/>
    <mergeCell ref="BU28:BU30"/>
    <mergeCell ref="BY28:BY30"/>
    <mergeCell ref="BR24:BR25"/>
    <mergeCell ref="BS2:CA2"/>
    <mergeCell ref="BS3:CA3"/>
    <mergeCell ref="BR4:BR5"/>
    <mergeCell ref="BS4:BS5"/>
    <mergeCell ref="BT4:BX4"/>
    <mergeCell ref="BZ6:CA6"/>
    <mergeCell ref="BT15:BT16"/>
    <mergeCell ref="BT17:BT19"/>
    <mergeCell ref="BU17:BU19"/>
    <mergeCell ref="BU15:BU16"/>
    <mergeCell ref="BZ13:BZ14"/>
    <mergeCell ref="CA13:CA14"/>
    <mergeCell ref="BR9:CA9"/>
    <mergeCell ref="CA21:CA22"/>
    <mergeCell ref="BN26:BN27"/>
    <mergeCell ref="BN24:BN25"/>
    <mergeCell ref="BO21:BO22"/>
    <mergeCell ref="BP21:BP22"/>
    <mergeCell ref="BG23:BP23"/>
    <mergeCell ref="CA4:CA5"/>
    <mergeCell ref="BZ4:BZ5"/>
    <mergeCell ref="BR7:CA7"/>
    <mergeCell ref="BR17:BR19"/>
    <mergeCell ref="BS17:BS19"/>
    <mergeCell ref="BZ18:BZ19"/>
    <mergeCell ref="BS24:BS25"/>
    <mergeCell ref="BU26:BU27"/>
    <mergeCell ref="BU24:BU25"/>
    <mergeCell ref="BW24:BW25"/>
    <mergeCell ref="BX24:BX25"/>
    <mergeCell ref="BM17:BM19"/>
    <mergeCell ref="BO13:BO14"/>
    <mergeCell ref="BX15:BX16"/>
    <mergeCell ref="BV15:BV16"/>
    <mergeCell ref="BY4:BY5"/>
    <mergeCell ref="CK6:CL6"/>
    <mergeCell ref="BL76:BL78"/>
    <mergeCell ref="BM76:BM78"/>
    <mergeCell ref="BM71:BM72"/>
    <mergeCell ref="BV62:BV64"/>
    <mergeCell ref="BU76:BU78"/>
    <mergeCell ref="BY62:BY64"/>
    <mergeCell ref="BT71:BT72"/>
    <mergeCell ref="BU71:BU72"/>
    <mergeCell ref="BR67:BR69"/>
    <mergeCell ref="BX71:BX72"/>
    <mergeCell ref="CF42:CF43"/>
    <mergeCell ref="CD26:CD27"/>
    <mergeCell ref="CE26:CE27"/>
    <mergeCell ref="BX26:BX27"/>
    <mergeCell ref="CC26:CC27"/>
    <mergeCell ref="BY26:BY27"/>
    <mergeCell ref="BS26:BS27"/>
    <mergeCell ref="BR26:BR27"/>
    <mergeCell ref="CD62:CD64"/>
    <mergeCell ref="CE62:CE64"/>
    <mergeCell ref="CF62:CF64"/>
    <mergeCell ref="CG62:CG64"/>
    <mergeCell ref="CF71:CF72"/>
    <mergeCell ref="BW17:BW19"/>
    <mergeCell ref="BX17:BX19"/>
    <mergeCell ref="BY17:BY19"/>
    <mergeCell ref="BY15:BY16"/>
    <mergeCell ref="BW15:BW16"/>
    <mergeCell ref="BI76:BI78"/>
    <mergeCell ref="BJ76:BJ78"/>
    <mergeCell ref="BW37:BW38"/>
    <mergeCell ref="BT42:BT43"/>
    <mergeCell ref="BK76:BK78"/>
    <mergeCell ref="BN67:BN69"/>
    <mergeCell ref="BN37:BN38"/>
    <mergeCell ref="BN76:BN78"/>
    <mergeCell ref="BG47:BP47"/>
    <mergeCell ref="BG55:BP55"/>
    <mergeCell ref="BT67:BT69"/>
    <mergeCell ref="BS67:BS69"/>
    <mergeCell ref="BR76:BR78"/>
    <mergeCell ref="BS76:BS78"/>
    <mergeCell ref="BT76:BT78"/>
    <mergeCell ref="BR37:BR38"/>
    <mergeCell ref="BS42:BS43"/>
    <mergeCell ref="BS71:BS72"/>
    <mergeCell ref="BW67:BW69"/>
    <mergeCell ref="BU67:BU69"/>
    <mergeCell ref="BV67:BV69"/>
    <mergeCell ref="BT62:BT64"/>
    <mergeCell ref="BU62:BU64"/>
    <mergeCell ref="BK62:BK64"/>
    <mergeCell ref="BL62:BL64"/>
    <mergeCell ref="BL67:BL69"/>
    <mergeCell ref="CD2:CL2"/>
    <mergeCell ref="CD3:CL3"/>
    <mergeCell ref="CC4:CC5"/>
    <mergeCell ref="CD4:CD5"/>
    <mergeCell ref="CE4:CI4"/>
    <mergeCell ref="CJ4:CJ5"/>
    <mergeCell ref="CK4:CK5"/>
    <mergeCell ref="CL4:CL5"/>
    <mergeCell ref="CC9:CL9"/>
    <mergeCell ref="CK13:CK14"/>
    <mergeCell ref="CL13:CL14"/>
    <mergeCell ref="CE17:CE19"/>
    <mergeCell ref="CI17:CI19"/>
    <mergeCell ref="CJ17:CJ19"/>
    <mergeCell ref="CC17:CC19"/>
    <mergeCell ref="CC15:CC16"/>
    <mergeCell ref="CD15:CD16"/>
    <mergeCell ref="CI15:CI16"/>
    <mergeCell ref="CK18:CK19"/>
    <mergeCell ref="CJ15:CJ16"/>
    <mergeCell ref="CD17:CD19"/>
    <mergeCell ref="CF17:CF19"/>
    <mergeCell ref="CG17:CG19"/>
    <mergeCell ref="CH17:CH19"/>
    <mergeCell ref="CF67:CF69"/>
    <mergeCell ref="CE24:CE25"/>
    <mergeCell ref="CF24:CF25"/>
    <mergeCell ref="CG24:CG25"/>
    <mergeCell ref="CH24:CH25"/>
    <mergeCell ref="CE15:CE16"/>
    <mergeCell ref="CF15:CF16"/>
    <mergeCell ref="CH15:CH16"/>
    <mergeCell ref="CC7:CL7"/>
    <mergeCell ref="CG15:CG16"/>
    <mergeCell ref="BR45:CA45"/>
    <mergeCell ref="BR47:CA47"/>
    <mergeCell ref="BU42:BU43"/>
    <mergeCell ref="BY24:BY25"/>
    <mergeCell ref="CC42:CC43"/>
    <mergeCell ref="CD42:CD43"/>
    <mergeCell ref="CC37:CC38"/>
    <mergeCell ref="CD37:CD38"/>
    <mergeCell ref="CC35:CC36"/>
    <mergeCell ref="BT24:BT25"/>
    <mergeCell ref="BX42:BX43"/>
    <mergeCell ref="BU37:BU38"/>
    <mergeCell ref="BU35:BU36"/>
    <mergeCell ref="BT35:BT36"/>
    <mergeCell ref="BV26:BV27"/>
    <mergeCell ref="BW26:BW27"/>
    <mergeCell ref="BV28:BV30"/>
    <mergeCell ref="BW28:BW30"/>
    <mergeCell ref="BX37:BX38"/>
    <mergeCell ref="CI67:CI69"/>
    <mergeCell ref="BR15:BR16"/>
    <mergeCell ref="BS15:BS16"/>
    <mergeCell ref="CH67:CH69"/>
    <mergeCell ref="CG42:CG43"/>
    <mergeCell ref="BX67:BX69"/>
    <mergeCell ref="BY35:BY36"/>
    <mergeCell ref="BY67:BY69"/>
    <mergeCell ref="BY42:BY43"/>
    <mergeCell ref="BW62:BW64"/>
    <mergeCell ref="BV35:BV36"/>
    <mergeCell ref="BW35:BW36"/>
    <mergeCell ref="BX35:BX36"/>
    <mergeCell ref="BV42:BV43"/>
    <mergeCell ref="BR61:CA61"/>
    <mergeCell ref="BY37:BY38"/>
    <mergeCell ref="BR39:CA39"/>
    <mergeCell ref="CE28:CE30"/>
    <mergeCell ref="CF28:CF30"/>
    <mergeCell ref="CG35:CG36"/>
    <mergeCell ref="CG37:CG38"/>
    <mergeCell ref="BV37:BV38"/>
    <mergeCell ref="BX28:BX30"/>
    <mergeCell ref="BW42:BW43"/>
    <mergeCell ref="CC32:CL32"/>
    <mergeCell ref="CE35:CE36"/>
    <mergeCell ref="BX62:BX64"/>
    <mergeCell ref="CF37:CF38"/>
    <mergeCell ref="CF35:CF36"/>
    <mergeCell ref="BR55:CA55"/>
    <mergeCell ref="BR59:CA59"/>
    <mergeCell ref="BR62:BR64"/>
    <mergeCell ref="BS62:BS64"/>
    <mergeCell ref="CG67:CG69"/>
    <mergeCell ref="CE67:CE69"/>
    <mergeCell ref="CF76:CF78"/>
    <mergeCell ref="CG76:CG78"/>
    <mergeCell ref="CH76:CH78"/>
    <mergeCell ref="CG71:CG72"/>
    <mergeCell ref="BV76:BV78"/>
    <mergeCell ref="BW76:BW78"/>
    <mergeCell ref="BX76:BX78"/>
    <mergeCell ref="BY76:BY78"/>
    <mergeCell ref="BY71:BY72"/>
    <mergeCell ref="BV71:BV72"/>
    <mergeCell ref="BW71:BW72"/>
    <mergeCell ref="BR75:CA75"/>
    <mergeCell ref="BR71:BR72"/>
    <mergeCell ref="CD67:CD69"/>
    <mergeCell ref="CJ67:CJ69"/>
    <mergeCell ref="CC71:CC72"/>
    <mergeCell ref="CC28:CC30"/>
    <mergeCell ref="CD28:CD30"/>
    <mergeCell ref="CJ37:CJ38"/>
    <mergeCell ref="CI35:CI36"/>
    <mergeCell ref="CI37:CI38"/>
    <mergeCell ref="CJ28:CJ30"/>
    <mergeCell ref="CD71:CD72"/>
    <mergeCell ref="CE71:CE72"/>
    <mergeCell ref="CE76:CE78"/>
    <mergeCell ref="CI76:CI78"/>
    <mergeCell ref="CJ71:CJ72"/>
    <mergeCell ref="CH71:CH72"/>
    <mergeCell ref="CI71:CI72"/>
    <mergeCell ref="CG28:CG30"/>
    <mergeCell ref="CH28:CH30"/>
    <mergeCell ref="CI28:CI30"/>
    <mergeCell ref="CD35:CD36"/>
    <mergeCell ref="CC39:CL39"/>
    <mergeCell ref="CI26:CI27"/>
    <mergeCell ref="CJ42:CJ43"/>
    <mergeCell ref="CH42:CH43"/>
    <mergeCell ref="CI42:CI43"/>
    <mergeCell ref="CE42:CE43"/>
    <mergeCell ref="CJ62:CJ64"/>
    <mergeCell ref="CH35:CH36"/>
    <mergeCell ref="CH37:CH38"/>
    <mergeCell ref="CH26:CH27"/>
    <mergeCell ref="CE37:CE38"/>
    <mergeCell ref="CI24:CI25"/>
    <mergeCell ref="CJ24:CJ25"/>
    <mergeCell ref="CC23:CL23"/>
    <mergeCell ref="CG26:CG27"/>
    <mergeCell ref="CF26:CF27"/>
    <mergeCell ref="CJ35:CJ36"/>
    <mergeCell ref="CL21:CL22"/>
    <mergeCell ref="CC62:CC64"/>
    <mergeCell ref="CN9:CW9"/>
    <mergeCell ref="CN17:CN19"/>
    <mergeCell ref="CO17:CO19"/>
    <mergeCell ref="CK79:CL79"/>
    <mergeCell ref="CN42:CN43"/>
    <mergeCell ref="CS24:CS25"/>
    <mergeCell ref="CR24:CR25"/>
    <mergeCell ref="CP24:CP25"/>
    <mergeCell ref="CJ76:CJ78"/>
    <mergeCell ref="CO42:CO43"/>
    <mergeCell ref="CC75:CL75"/>
    <mergeCell ref="CC45:CL45"/>
    <mergeCell ref="CC47:CL47"/>
    <mergeCell ref="CC55:CL55"/>
    <mergeCell ref="CC59:CL59"/>
    <mergeCell ref="CH62:CH64"/>
    <mergeCell ref="CI62:CI64"/>
    <mergeCell ref="CC61:CL61"/>
    <mergeCell ref="CP28:CP30"/>
    <mergeCell ref="CP35:CP36"/>
    <mergeCell ref="CC67:CC69"/>
    <mergeCell ref="CC76:CC78"/>
    <mergeCell ref="CD76:CD78"/>
    <mergeCell ref="CD24:CD25"/>
    <mergeCell ref="CN71:CN72"/>
    <mergeCell ref="CJ26:CJ27"/>
    <mergeCell ref="CQ67:CQ69"/>
    <mergeCell ref="CK21:CK22"/>
    <mergeCell ref="CP67:CP69"/>
    <mergeCell ref="CT71:CT72"/>
    <mergeCell ref="CQ71:CQ72"/>
    <mergeCell ref="CC24:CC25"/>
    <mergeCell ref="CO2:CW2"/>
    <mergeCell ref="CO3:CW3"/>
    <mergeCell ref="CV4:CV5"/>
    <mergeCell ref="CS17:CS19"/>
    <mergeCell ref="CT17:CT19"/>
    <mergeCell ref="CU17:CU19"/>
    <mergeCell ref="CP17:CP19"/>
    <mergeCell ref="CQ17:CQ19"/>
    <mergeCell ref="CN4:CN5"/>
    <mergeCell ref="CO4:CO5"/>
    <mergeCell ref="CP4:CT4"/>
    <mergeCell ref="CU4:CU5"/>
    <mergeCell ref="CQ28:CQ30"/>
    <mergeCell ref="CT24:CT25"/>
    <mergeCell ref="CN26:CN27"/>
    <mergeCell ref="CO26:CO27"/>
    <mergeCell ref="CN28:CN30"/>
    <mergeCell ref="CO28:CO30"/>
    <mergeCell ref="CV6:CW6"/>
    <mergeCell ref="CP15:CP16"/>
    <mergeCell ref="CQ15:CQ16"/>
    <mergeCell ref="CT15:CT16"/>
    <mergeCell ref="CU15:CU16"/>
    <mergeCell ref="CV13:CV14"/>
    <mergeCell ref="CW13:CW14"/>
    <mergeCell ref="CR15:CR16"/>
    <mergeCell ref="CS15:CS16"/>
    <mergeCell ref="CN15:CN16"/>
    <mergeCell ref="CN24:CN25"/>
    <mergeCell ref="CO15:CO16"/>
    <mergeCell ref="CN7:CW7"/>
    <mergeCell ref="CS67:CS69"/>
    <mergeCell ref="CT67:CT69"/>
    <mergeCell ref="CU35:CU36"/>
    <mergeCell ref="CN23:CW23"/>
    <mergeCell ref="CR17:CR19"/>
    <mergeCell ref="CO35:CO36"/>
    <mergeCell ref="CT28:CT30"/>
    <mergeCell ref="CP26:CP27"/>
    <mergeCell ref="CR26:CR27"/>
    <mergeCell ref="CS26:CS27"/>
    <mergeCell ref="CQ24:CQ25"/>
    <mergeCell ref="CW21:CW22"/>
    <mergeCell ref="CU24:CU25"/>
    <mergeCell ref="CT26:CT27"/>
    <mergeCell ref="CU26:CU27"/>
    <mergeCell ref="CO62:CO64"/>
    <mergeCell ref="CR37:CR38"/>
    <mergeCell ref="CP62:CP64"/>
    <mergeCell ref="CN37:CN38"/>
    <mergeCell ref="CO37:CO38"/>
    <mergeCell ref="CP37:CP38"/>
    <mergeCell ref="CN62:CN64"/>
    <mergeCell ref="CP42:CP43"/>
    <mergeCell ref="DG21:DG22"/>
    <mergeCell ref="DH21:DH22"/>
    <mergeCell ref="DE24:DE25"/>
    <mergeCell ref="DG18:DG19"/>
    <mergeCell ref="DF24:DF25"/>
    <mergeCell ref="DB37:DB38"/>
    <mergeCell ref="DD24:DD25"/>
    <mergeCell ref="CY23:DH23"/>
    <mergeCell ref="DC17:DC19"/>
    <mergeCell ref="DD17:DD19"/>
    <mergeCell ref="DA17:DA19"/>
    <mergeCell ref="DB35:DB36"/>
    <mergeCell ref="CY37:CY38"/>
    <mergeCell ref="CU28:CU30"/>
    <mergeCell ref="DB17:DB19"/>
    <mergeCell ref="CZ28:CZ30"/>
    <mergeCell ref="DB26:DB27"/>
    <mergeCell ref="DB24:DB25"/>
    <mergeCell ref="CY17:CY19"/>
    <mergeCell ref="CN32:CW32"/>
    <mergeCell ref="CZ17:CZ19"/>
    <mergeCell ref="CR28:CR30"/>
    <mergeCell ref="CN35:CN36"/>
    <mergeCell ref="CQ37:CQ38"/>
    <mergeCell ref="CT35:CT36"/>
    <mergeCell ref="CV18:CV19"/>
    <mergeCell ref="CV21:CV22"/>
    <mergeCell ref="CS35:CS36"/>
    <mergeCell ref="CO24:CO25"/>
    <mergeCell ref="DC62:DC64"/>
    <mergeCell ref="CY67:CY69"/>
    <mergeCell ref="DC26:DC27"/>
    <mergeCell ref="CW4:CW5"/>
    <mergeCell ref="CY71:CY72"/>
    <mergeCell ref="CN61:CW61"/>
    <mergeCell ref="CR67:CR69"/>
    <mergeCell ref="CS37:CS38"/>
    <mergeCell ref="CY76:CY78"/>
    <mergeCell ref="CZ76:CZ78"/>
    <mergeCell ref="DE17:DE19"/>
    <mergeCell ref="DF17:DF19"/>
    <mergeCell ref="CS28:CS30"/>
    <mergeCell ref="CQ26:CQ27"/>
    <mergeCell ref="CS42:CS43"/>
    <mergeCell ref="CT42:CT43"/>
    <mergeCell ref="CQ35:CQ36"/>
    <mergeCell ref="CR35:CR36"/>
    <mergeCell ref="CT37:CT38"/>
    <mergeCell ref="CR42:CR43"/>
    <mergeCell ref="CN67:CN69"/>
    <mergeCell ref="CO67:CO69"/>
    <mergeCell ref="CQ62:CQ64"/>
    <mergeCell ref="CQ42:CQ43"/>
    <mergeCell ref="CN39:CW39"/>
    <mergeCell ref="CS62:CS64"/>
    <mergeCell ref="CT62:CT64"/>
    <mergeCell ref="CN45:CW45"/>
    <mergeCell ref="CN47:CW47"/>
    <mergeCell ref="CN55:CW55"/>
    <mergeCell ref="CN59:CW59"/>
    <mergeCell ref="CU62:CU64"/>
    <mergeCell ref="DA42:DA43"/>
    <mergeCell ref="DD35:DD36"/>
    <mergeCell ref="CY42:CY43"/>
    <mergeCell ref="CZ42:CZ43"/>
    <mergeCell ref="CU42:CU43"/>
    <mergeCell ref="CU37:CU38"/>
    <mergeCell ref="CU71:CU72"/>
    <mergeCell ref="CU67:CU69"/>
    <mergeCell ref="CY62:CY64"/>
    <mergeCell ref="CZ62:CZ64"/>
    <mergeCell ref="CV79:CW79"/>
    <mergeCell ref="CZ2:DH2"/>
    <mergeCell ref="CZ3:DH3"/>
    <mergeCell ref="CY4:CY5"/>
    <mergeCell ref="CZ4:CZ5"/>
    <mergeCell ref="DA4:DE4"/>
    <mergeCell ref="DF4:DF5"/>
    <mergeCell ref="DG4:DG5"/>
    <mergeCell ref="DH13:DH14"/>
    <mergeCell ref="CY15:CY16"/>
    <mergeCell ref="CZ15:CZ16"/>
    <mergeCell ref="DE15:DE16"/>
    <mergeCell ref="DF15:DF16"/>
    <mergeCell ref="DC15:DC16"/>
    <mergeCell ref="DA15:DA16"/>
    <mergeCell ref="DB15:DB16"/>
    <mergeCell ref="DC24:DC25"/>
    <mergeCell ref="CY39:DH39"/>
    <mergeCell ref="CY7:DH7"/>
    <mergeCell ref="CY9:DH9"/>
    <mergeCell ref="DG13:DG14"/>
    <mergeCell ref="DB62:DB64"/>
    <mergeCell ref="DA76:DA78"/>
    <mergeCell ref="DB76:DB78"/>
    <mergeCell ref="CR71:CR72"/>
    <mergeCell ref="CS71:CS72"/>
    <mergeCell ref="CN75:CW75"/>
    <mergeCell ref="CO71:CO72"/>
    <mergeCell ref="CP71:CP72"/>
    <mergeCell ref="DA62:DA64"/>
    <mergeCell ref="CY59:DH59"/>
    <mergeCell ref="DE37:DE38"/>
    <mergeCell ref="DE26:DE27"/>
    <mergeCell ref="DC42:DC43"/>
    <mergeCell ref="CY47:DH47"/>
    <mergeCell ref="CZ37:CZ38"/>
    <mergeCell ref="DA28:DA30"/>
    <mergeCell ref="DA37:DA38"/>
    <mergeCell ref="DE62:DE64"/>
    <mergeCell ref="CN76:CN78"/>
    <mergeCell ref="CO76:CO78"/>
    <mergeCell ref="CP76:CP78"/>
    <mergeCell ref="CQ76:CQ78"/>
    <mergeCell ref="CR76:CR78"/>
    <mergeCell ref="CS76:CS78"/>
    <mergeCell ref="CT76:CT78"/>
    <mergeCell ref="CU76:CU78"/>
    <mergeCell ref="CR62:CR64"/>
    <mergeCell ref="DA26:DA27"/>
    <mergeCell ref="CY61:DH61"/>
    <mergeCell ref="CY28:CY30"/>
    <mergeCell ref="CY35:CY36"/>
    <mergeCell ref="CZ35:CZ36"/>
    <mergeCell ref="CY26:CY27"/>
    <mergeCell ref="DH4:DH5"/>
    <mergeCell ref="DD37:DD38"/>
    <mergeCell ref="DB28:DB30"/>
    <mergeCell ref="DF35:DF36"/>
    <mergeCell ref="DC35:DC36"/>
    <mergeCell ref="DC37:DC38"/>
    <mergeCell ref="DD15:DD16"/>
    <mergeCell ref="DD26:DD27"/>
    <mergeCell ref="DF28:DF30"/>
    <mergeCell ref="DF37:DF38"/>
    <mergeCell ref="CY75:DH75"/>
    <mergeCell ref="CZ71:CZ72"/>
    <mergeCell ref="CZ67:CZ69"/>
    <mergeCell ref="DA67:DA69"/>
    <mergeCell ref="DB67:DB69"/>
    <mergeCell ref="DD67:DD69"/>
    <mergeCell ref="DA71:DA72"/>
    <mergeCell ref="DC71:DC72"/>
    <mergeCell ref="DD71:DD72"/>
    <mergeCell ref="DB71:DB72"/>
    <mergeCell ref="CY24:CY25"/>
    <mergeCell ref="CZ24:CZ25"/>
    <mergeCell ref="DF26:DF27"/>
    <mergeCell ref="DE35:DE36"/>
    <mergeCell ref="DD42:DD43"/>
    <mergeCell ref="CZ26:CZ27"/>
    <mergeCell ref="CY45:DH45"/>
    <mergeCell ref="DA35:DA36"/>
    <mergeCell ref="DB42:DB43"/>
    <mergeCell ref="DC28:DC30"/>
    <mergeCell ref="DD28:DD30"/>
    <mergeCell ref="DE28:DE30"/>
    <mergeCell ref="DU2:DU3"/>
    <mergeCell ref="DV2:DZ2"/>
    <mergeCell ref="ED2:EH2"/>
    <mergeCell ref="EB52:EB53"/>
    <mergeCell ref="EC52:EC53"/>
    <mergeCell ref="ED52:EH52"/>
    <mergeCell ref="EC2:EC3"/>
    <mergeCell ref="EA2:EA3"/>
    <mergeCell ref="DE71:DE72"/>
    <mergeCell ref="DE67:DE69"/>
    <mergeCell ref="DG79:DH79"/>
    <mergeCell ref="EI2:EI3"/>
    <mergeCell ref="EB39:EB40"/>
    <mergeCell ref="EC39:EC40"/>
    <mergeCell ref="ED39:EH39"/>
    <mergeCell ref="EI39:EI40"/>
    <mergeCell ref="CY32:DH32"/>
    <mergeCell ref="DF67:DF69"/>
    <mergeCell ref="DE42:DE43"/>
    <mergeCell ref="DF42:DF43"/>
    <mergeCell ref="DC76:DC78"/>
    <mergeCell ref="DD76:DD78"/>
    <mergeCell ref="EI52:EI53"/>
    <mergeCell ref="DD62:DD64"/>
    <mergeCell ref="DE76:DE78"/>
    <mergeCell ref="DF76:DF78"/>
    <mergeCell ref="DC67:DC69"/>
    <mergeCell ref="DF62:DF64"/>
    <mergeCell ref="DG6:DH6"/>
    <mergeCell ref="DA24:DA25"/>
    <mergeCell ref="CY55:DH55"/>
    <mergeCell ref="DF71:DF72"/>
  </mergeCells>
  <phoneticPr fontId="6" type="noConversion"/>
  <pageMargins left="0.33" right="0.3" top="0.75" bottom="0.75" header="0.3" footer="0.3"/>
  <pageSetup paperSize="9" scale="95" orientation="landscape" r:id="rId1"/>
  <ignoredErrors>
    <ignoredError sqref="X6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0"/>
  <sheetViews>
    <sheetView zoomScale="70" zoomScaleNormal="70" workbookViewId="0">
      <pane xSplit="4" ySplit="5" topLeftCell="E80" activePane="bottomRight" state="frozen"/>
      <selection pane="topRight" activeCell="E1" sqref="E1"/>
      <selection pane="bottomLeft" activeCell="A6" sqref="A6"/>
      <selection pane="bottomRight" activeCell="EA87" sqref="EA87"/>
    </sheetView>
  </sheetViews>
  <sheetFormatPr defaultRowHeight="15" x14ac:dyDescent="0.25"/>
  <cols>
    <col min="1" max="1" width="14.85546875" customWidth="1"/>
    <col min="2" max="2" width="11.85546875" customWidth="1"/>
    <col min="3" max="3" width="13" style="1" customWidth="1"/>
    <col min="4" max="4" width="13.7109375" style="1" customWidth="1"/>
    <col min="5" max="5" width="12" style="1" customWidth="1"/>
    <col min="6" max="6" width="10.85546875" style="1" customWidth="1"/>
    <col min="7" max="7" width="9.42578125" style="1" customWidth="1"/>
    <col min="8" max="8" width="11.42578125" style="1" customWidth="1"/>
    <col min="9" max="9" width="11.5703125" style="1" customWidth="1"/>
    <col min="10" max="10" width="10" style="1" customWidth="1"/>
    <col min="11" max="11" width="10.85546875" customWidth="1"/>
    <col min="12" max="12" width="7.28515625" customWidth="1"/>
    <col min="13" max="13" width="9.7109375" customWidth="1"/>
    <col min="14" max="14" width="12.7109375" style="9" customWidth="1"/>
    <col min="15" max="15" width="10.5703125" style="1" customWidth="1"/>
    <col min="16" max="16" width="14.140625" style="64" customWidth="1"/>
    <col min="17" max="17" width="12" style="64" customWidth="1"/>
    <col min="18" max="18" width="12.42578125" style="64" customWidth="1"/>
    <col min="19" max="19" width="10.7109375" style="64" customWidth="1"/>
    <col min="20" max="20" width="11.5703125" style="64" customWidth="1"/>
    <col min="21" max="21" width="13" style="64" customWidth="1"/>
    <col min="22" max="22" width="11.28515625" style="64" customWidth="1"/>
    <col min="23" max="23" width="13.28515625" customWidth="1"/>
    <col min="24" max="24" width="10.28515625" customWidth="1"/>
    <col min="25" max="25" width="12.7109375" style="9" hidden="1" customWidth="1"/>
    <col min="26" max="26" width="14.140625" style="1" hidden="1" customWidth="1"/>
    <col min="27" max="33" width="14.140625" style="64" hidden="1" customWidth="1"/>
    <col min="34" max="34" width="19.5703125" hidden="1" customWidth="1"/>
    <col min="35" max="35" width="12.7109375" hidden="1" customWidth="1"/>
    <col min="36" max="36" width="12.7109375" style="9" hidden="1" customWidth="1"/>
    <col min="37" max="37" width="14.140625" style="1" hidden="1" customWidth="1"/>
    <col min="38" max="44" width="14.140625" style="64" hidden="1" customWidth="1"/>
    <col min="45" max="45" width="19.5703125" hidden="1" customWidth="1"/>
    <col min="46" max="46" width="12.7109375" hidden="1" customWidth="1"/>
    <col min="47" max="47" width="12.7109375" style="9" hidden="1" customWidth="1"/>
    <col min="48" max="48" width="14.140625" style="1" hidden="1" customWidth="1"/>
    <col min="49" max="55" width="14.140625" style="64" hidden="1" customWidth="1"/>
    <col min="56" max="56" width="19.5703125" hidden="1" customWidth="1"/>
    <col min="57" max="57" width="12.7109375" hidden="1" customWidth="1"/>
    <col min="58" max="58" width="12.7109375" style="9" hidden="1" customWidth="1"/>
    <col min="59" max="59" width="14.140625" style="1" hidden="1" customWidth="1"/>
    <col min="60" max="66" width="14.140625" style="64" hidden="1" customWidth="1"/>
    <col min="67" max="67" width="19.5703125" hidden="1" customWidth="1"/>
    <col min="68" max="68" width="12.7109375" hidden="1" customWidth="1"/>
    <col min="69" max="69" width="12.7109375" style="9" hidden="1" customWidth="1"/>
    <col min="70" max="70" width="14.140625" style="1" hidden="1" customWidth="1"/>
    <col min="71" max="77" width="14.140625" style="64" hidden="1" customWidth="1"/>
    <col min="78" max="78" width="19.5703125" hidden="1" customWidth="1"/>
    <col min="79" max="79" width="12.7109375" hidden="1" customWidth="1"/>
    <col min="80" max="80" width="12.7109375" style="9" hidden="1" customWidth="1"/>
    <col min="81" max="81" width="14.140625" style="1" hidden="1" customWidth="1"/>
    <col min="82" max="88" width="14.140625" style="64" hidden="1" customWidth="1"/>
    <col min="89" max="89" width="19.5703125" hidden="1" customWidth="1"/>
    <col min="90" max="90" width="12.7109375" hidden="1" customWidth="1"/>
    <col min="91" max="91" width="12.7109375" style="9" hidden="1" customWidth="1"/>
    <col min="92" max="92" width="14.140625" style="1" hidden="1" customWidth="1"/>
    <col min="93" max="99" width="14.140625" style="64" hidden="1" customWidth="1"/>
    <col min="100" max="100" width="19.5703125" hidden="1" customWidth="1"/>
    <col min="101" max="101" width="12.7109375" hidden="1" customWidth="1"/>
    <col min="102" max="102" width="12.7109375" style="9" hidden="1" customWidth="1"/>
    <col min="103" max="103" width="14.140625" style="1" hidden="1" customWidth="1"/>
    <col min="104" max="110" width="14.140625" style="64" hidden="1" customWidth="1"/>
    <col min="111" max="111" width="19.5703125" hidden="1" customWidth="1"/>
    <col min="112" max="112" width="12.7109375" hidden="1" customWidth="1"/>
    <col min="113" max="113" width="12.7109375" style="9" hidden="1" customWidth="1"/>
    <col min="114" max="114" width="12.7109375" style="33" hidden="1" customWidth="1"/>
    <col min="115" max="115" width="11.5703125" style="33" hidden="1" customWidth="1"/>
    <col min="116" max="116" width="0" style="33" hidden="1" customWidth="1"/>
    <col min="117" max="117" width="9.85546875" style="33" hidden="1" customWidth="1"/>
    <col min="118" max="118" width="12.5703125" style="33" hidden="1" customWidth="1"/>
    <col min="119" max="119" width="10.5703125" style="33" hidden="1" customWidth="1"/>
    <col min="120" max="120" width="0" style="33" hidden="1" customWidth="1"/>
    <col min="121" max="121" width="12.28515625" style="33" hidden="1" customWidth="1"/>
    <col min="122" max="122" width="14.85546875" style="33" hidden="1" customWidth="1"/>
    <col min="123" max="123" width="13.85546875" style="33" hidden="1" customWidth="1"/>
    <col min="124" max="124" width="0" style="33" hidden="1" customWidth="1"/>
    <col min="125" max="125" width="11.5703125" style="33" hidden="1" customWidth="1"/>
    <col min="126" max="126" width="11.7109375" style="33" hidden="1" customWidth="1"/>
    <col min="127" max="127" width="11.5703125" style="33" hidden="1" customWidth="1"/>
  </cols>
  <sheetData>
    <row r="1" spans="1:127" ht="42" customHeight="1" thickBot="1" x14ac:dyDescent="0.3">
      <c r="A1" s="1457" t="s">
        <v>953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87"/>
      <c r="O1" s="87"/>
      <c r="P1" s="100"/>
      <c r="Q1" s="100"/>
      <c r="R1" s="100"/>
      <c r="S1" s="100"/>
      <c r="T1" s="100"/>
      <c r="U1" s="100"/>
      <c r="V1" s="100"/>
      <c r="W1" s="87"/>
      <c r="X1" s="87"/>
      <c r="Y1" s="87"/>
      <c r="Z1" s="87"/>
      <c r="AA1" s="100"/>
      <c r="AB1" s="100"/>
      <c r="AC1" s="100"/>
      <c r="AD1" s="100"/>
      <c r="AE1" s="100"/>
      <c r="AF1" s="100"/>
      <c r="AG1" s="100"/>
      <c r="AH1" s="87"/>
      <c r="AI1" s="87"/>
      <c r="AJ1" s="87"/>
      <c r="AK1" s="87"/>
      <c r="AL1" s="100"/>
      <c r="AM1" s="100"/>
      <c r="AN1" s="100"/>
      <c r="AO1" s="100"/>
      <c r="AP1" s="100"/>
      <c r="AQ1" s="100"/>
      <c r="AR1" s="100"/>
      <c r="AS1" s="87"/>
      <c r="AT1" s="87"/>
      <c r="AU1" s="87"/>
      <c r="AV1" s="87"/>
      <c r="AW1" s="100"/>
      <c r="AX1" s="100"/>
      <c r="AY1" s="100"/>
      <c r="AZ1" s="100"/>
      <c r="BA1" s="100"/>
      <c r="BB1" s="100"/>
      <c r="BC1" s="100"/>
      <c r="BD1" s="87"/>
      <c r="BE1" s="87"/>
      <c r="BF1" s="87"/>
      <c r="BG1" s="87"/>
      <c r="BH1" s="100"/>
      <c r="BI1" s="100"/>
      <c r="BJ1" s="100"/>
      <c r="BK1" s="100"/>
      <c r="BL1" s="100"/>
      <c r="BM1" s="100"/>
      <c r="BN1" s="100"/>
      <c r="BO1" s="87"/>
      <c r="BP1" s="87"/>
      <c r="BQ1" s="87"/>
      <c r="BR1" s="87"/>
      <c r="BS1" s="100"/>
      <c r="BT1" s="100"/>
      <c r="BU1" s="100"/>
      <c r="BV1" s="100"/>
      <c r="BW1" s="100"/>
      <c r="BX1" s="100"/>
      <c r="BY1" s="100"/>
      <c r="BZ1" s="87"/>
      <c r="CA1" s="87"/>
      <c r="CB1" s="87"/>
      <c r="CC1" s="87"/>
      <c r="CD1" s="100"/>
      <c r="CE1" s="100"/>
      <c r="CF1" s="100"/>
      <c r="CG1" s="100"/>
      <c r="CH1" s="100"/>
      <c r="CI1" s="100"/>
      <c r="CJ1" s="100"/>
      <c r="CK1" s="87"/>
      <c r="CL1" s="87"/>
      <c r="CM1" s="87"/>
      <c r="CN1" s="87"/>
      <c r="CO1" s="100"/>
      <c r="CP1" s="100"/>
      <c r="CQ1" s="100"/>
      <c r="CR1" s="100"/>
      <c r="CS1" s="100"/>
      <c r="CT1" s="100"/>
      <c r="CU1" s="100"/>
      <c r="CV1" s="87"/>
      <c r="CW1" s="87"/>
      <c r="CX1" s="87"/>
      <c r="CY1" s="87"/>
      <c r="CZ1" s="100"/>
      <c r="DA1" s="100"/>
      <c r="DB1" s="100"/>
      <c r="DC1" s="100"/>
      <c r="DD1" s="100"/>
      <c r="DE1" s="100"/>
      <c r="DF1" s="100"/>
      <c r="DG1" s="87"/>
      <c r="DH1" s="87"/>
      <c r="DI1" s="87"/>
    </row>
    <row r="2" spans="1:127" ht="25.5" customHeight="1" thickBot="1" x14ac:dyDescent="0.3">
      <c r="A2" s="1204" t="s">
        <v>122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6"/>
      <c r="N2" s="49"/>
      <c r="O2" s="53"/>
      <c r="P2" s="1309" t="s">
        <v>704</v>
      </c>
      <c r="Q2" s="1309"/>
      <c r="R2" s="1309"/>
      <c r="S2" s="1309"/>
      <c r="T2" s="1309"/>
      <c r="U2" s="1309"/>
      <c r="V2" s="1309"/>
      <c r="W2" s="1309"/>
      <c r="X2" s="1310"/>
      <c r="Y2" s="49"/>
      <c r="Z2" s="53"/>
      <c r="AA2" s="1309" t="s">
        <v>705</v>
      </c>
      <c r="AB2" s="1309"/>
      <c r="AC2" s="1309"/>
      <c r="AD2" s="1309"/>
      <c r="AE2" s="1309"/>
      <c r="AF2" s="1309"/>
      <c r="AG2" s="1309"/>
      <c r="AH2" s="1309"/>
      <c r="AI2" s="1310"/>
      <c r="AJ2" s="49"/>
      <c r="AK2" s="53"/>
      <c r="AL2" s="1309" t="s">
        <v>706</v>
      </c>
      <c r="AM2" s="1309"/>
      <c r="AN2" s="1309"/>
      <c r="AO2" s="1309"/>
      <c r="AP2" s="1309"/>
      <c r="AQ2" s="1309"/>
      <c r="AR2" s="1309"/>
      <c r="AS2" s="1309"/>
      <c r="AT2" s="1310"/>
      <c r="AU2" s="49"/>
      <c r="AV2" s="53"/>
      <c r="AW2" s="1306" t="s">
        <v>707</v>
      </c>
      <c r="AX2" s="1306"/>
      <c r="AY2" s="1306"/>
      <c r="AZ2" s="1306"/>
      <c r="BA2" s="1306"/>
      <c r="BB2" s="1306"/>
      <c r="BC2" s="1306"/>
      <c r="BD2" s="1306"/>
      <c r="BE2" s="1307"/>
      <c r="BF2" s="49"/>
      <c r="BG2" s="53"/>
      <c r="BH2" s="1309" t="s">
        <v>708</v>
      </c>
      <c r="BI2" s="1309"/>
      <c r="BJ2" s="1309"/>
      <c r="BK2" s="1309"/>
      <c r="BL2" s="1309"/>
      <c r="BM2" s="1309"/>
      <c r="BN2" s="1309"/>
      <c r="BO2" s="1309"/>
      <c r="BP2" s="1310"/>
      <c r="BQ2" s="49"/>
      <c r="BR2" s="53"/>
      <c r="BS2" s="1309" t="s">
        <v>709</v>
      </c>
      <c r="BT2" s="1309"/>
      <c r="BU2" s="1309"/>
      <c r="BV2" s="1309"/>
      <c r="BW2" s="1309"/>
      <c r="BX2" s="1309"/>
      <c r="BY2" s="1309"/>
      <c r="BZ2" s="1309"/>
      <c r="CA2" s="1310"/>
      <c r="CB2" s="49"/>
      <c r="CC2" s="53"/>
      <c r="CD2" s="1309" t="s">
        <v>711</v>
      </c>
      <c r="CE2" s="1309"/>
      <c r="CF2" s="1309"/>
      <c r="CG2" s="1309"/>
      <c r="CH2" s="1309"/>
      <c r="CI2" s="1309"/>
      <c r="CJ2" s="1309"/>
      <c r="CK2" s="1309"/>
      <c r="CL2" s="1310"/>
      <c r="CM2" s="49"/>
      <c r="CN2" s="53"/>
      <c r="CO2" s="1309" t="s">
        <v>712</v>
      </c>
      <c r="CP2" s="1309"/>
      <c r="CQ2" s="1309"/>
      <c r="CR2" s="1309"/>
      <c r="CS2" s="1309"/>
      <c r="CT2" s="1309"/>
      <c r="CU2" s="1309"/>
      <c r="CV2" s="1309"/>
      <c r="CW2" s="1310"/>
      <c r="CX2" s="49"/>
      <c r="CY2" s="53"/>
      <c r="CZ2" s="1309" t="s">
        <v>713</v>
      </c>
      <c r="DA2" s="1309"/>
      <c r="DB2" s="1309"/>
      <c r="DC2" s="1309"/>
      <c r="DD2" s="1309"/>
      <c r="DE2" s="1309"/>
      <c r="DF2" s="1309"/>
      <c r="DG2" s="1309"/>
      <c r="DH2" s="1310"/>
      <c r="DI2" s="49"/>
      <c r="DJ2" s="1313" t="s">
        <v>191</v>
      </c>
      <c r="DK2" s="1314"/>
      <c r="DL2" s="1314"/>
      <c r="DM2" s="1314"/>
      <c r="DN2" s="1315"/>
      <c r="DO2" s="1311" t="s">
        <v>192</v>
      </c>
      <c r="DQ2" s="1311" t="s">
        <v>190</v>
      </c>
      <c r="DR2" s="1313" t="s">
        <v>191</v>
      </c>
      <c r="DS2" s="1314"/>
      <c r="DT2" s="1314"/>
      <c r="DU2" s="1314"/>
      <c r="DV2" s="1315"/>
      <c r="DW2" s="1311" t="s">
        <v>192</v>
      </c>
    </row>
    <row r="3" spans="1:127" ht="25.5" customHeight="1" thickBot="1" x14ac:dyDescent="0.3">
      <c r="A3" s="1357" t="s">
        <v>779</v>
      </c>
      <c r="B3" s="1358"/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9"/>
      <c r="N3" s="130"/>
      <c r="O3" s="52"/>
      <c r="P3" s="1200" t="s">
        <v>577</v>
      </c>
      <c r="Q3" s="1201"/>
      <c r="R3" s="1201"/>
      <c r="S3" s="1201"/>
      <c r="T3" s="1201"/>
      <c r="U3" s="1201"/>
      <c r="V3" s="1201"/>
      <c r="W3" s="1201"/>
      <c r="X3" s="1202"/>
      <c r="Y3" s="130"/>
      <c r="Z3" s="52"/>
      <c r="AA3" s="1200" t="s">
        <v>0</v>
      </c>
      <c r="AB3" s="1201"/>
      <c r="AC3" s="1201"/>
      <c r="AD3" s="1201"/>
      <c r="AE3" s="1201"/>
      <c r="AF3" s="1201"/>
      <c r="AG3" s="1201"/>
      <c r="AH3" s="1201"/>
      <c r="AI3" s="1202"/>
      <c r="AJ3" s="130"/>
      <c r="AK3" s="52"/>
      <c r="AL3" s="1200" t="s">
        <v>1</v>
      </c>
      <c r="AM3" s="1201"/>
      <c r="AN3" s="1201"/>
      <c r="AO3" s="1201"/>
      <c r="AP3" s="1201"/>
      <c r="AQ3" s="1201"/>
      <c r="AR3" s="1201"/>
      <c r="AS3" s="1201"/>
      <c r="AT3" s="1202"/>
      <c r="AU3" s="130"/>
      <c r="AV3" s="155"/>
      <c r="AW3" s="1200" t="s">
        <v>737</v>
      </c>
      <c r="AX3" s="1201"/>
      <c r="AY3" s="1201"/>
      <c r="AZ3" s="1201"/>
      <c r="BA3" s="1201"/>
      <c r="BB3" s="1201"/>
      <c r="BC3" s="1201"/>
      <c r="BD3" s="1201"/>
      <c r="BE3" s="1202"/>
      <c r="BF3" s="130"/>
      <c r="BG3" s="52"/>
      <c r="BH3" s="1200" t="s">
        <v>738</v>
      </c>
      <c r="BI3" s="1201"/>
      <c r="BJ3" s="1201"/>
      <c r="BK3" s="1201"/>
      <c r="BL3" s="1201"/>
      <c r="BM3" s="1201"/>
      <c r="BN3" s="1201"/>
      <c r="BO3" s="1201"/>
      <c r="BP3" s="1202"/>
      <c r="BQ3" s="130"/>
      <c r="BR3" s="52"/>
      <c r="BS3" s="1200" t="s">
        <v>739</v>
      </c>
      <c r="BT3" s="1201"/>
      <c r="BU3" s="1201"/>
      <c r="BV3" s="1201"/>
      <c r="BW3" s="1201"/>
      <c r="BX3" s="1201"/>
      <c r="BY3" s="1201"/>
      <c r="BZ3" s="1201"/>
      <c r="CA3" s="1202"/>
      <c r="CB3" s="130"/>
      <c r="CC3" s="52"/>
      <c r="CD3" s="1200" t="s">
        <v>740</v>
      </c>
      <c r="CE3" s="1201"/>
      <c r="CF3" s="1201"/>
      <c r="CG3" s="1201"/>
      <c r="CH3" s="1201"/>
      <c r="CI3" s="1201"/>
      <c r="CJ3" s="1201"/>
      <c r="CK3" s="1201"/>
      <c r="CL3" s="1202"/>
      <c r="CM3" s="130"/>
      <c r="CN3" s="52"/>
      <c r="CO3" s="1200" t="s">
        <v>741</v>
      </c>
      <c r="CP3" s="1201"/>
      <c r="CQ3" s="1201"/>
      <c r="CR3" s="1201"/>
      <c r="CS3" s="1201"/>
      <c r="CT3" s="1201"/>
      <c r="CU3" s="1201"/>
      <c r="CV3" s="1201"/>
      <c r="CW3" s="1202"/>
      <c r="CX3" s="130"/>
      <c r="CY3" s="52"/>
      <c r="CZ3" s="1200" t="s">
        <v>742</v>
      </c>
      <c r="DA3" s="1201"/>
      <c r="DB3" s="1201"/>
      <c r="DC3" s="1201"/>
      <c r="DD3" s="1201"/>
      <c r="DE3" s="1201"/>
      <c r="DF3" s="1201"/>
      <c r="DG3" s="1201"/>
      <c r="DH3" s="1202"/>
      <c r="DI3" s="130"/>
      <c r="DJ3" s="30" t="s">
        <v>193</v>
      </c>
      <c r="DK3" s="30" t="s">
        <v>194</v>
      </c>
      <c r="DL3" s="30" t="s">
        <v>195</v>
      </c>
      <c r="DM3" s="30" t="s">
        <v>196</v>
      </c>
      <c r="DN3" s="30" t="s">
        <v>82</v>
      </c>
      <c r="DO3" s="1316"/>
      <c r="DQ3" s="1312"/>
      <c r="DR3" s="37" t="s">
        <v>193</v>
      </c>
      <c r="DS3" s="37" t="s">
        <v>194</v>
      </c>
      <c r="DT3" s="37" t="s">
        <v>195</v>
      </c>
      <c r="DU3" s="37" t="s">
        <v>196</v>
      </c>
      <c r="DV3" s="37" t="s">
        <v>82</v>
      </c>
      <c r="DW3" s="1312"/>
    </row>
    <row r="4" spans="1:127" ht="25.5" customHeight="1" x14ac:dyDescent="0.25">
      <c r="A4" s="1189" t="s">
        <v>152</v>
      </c>
      <c r="B4" s="1228" t="s">
        <v>686</v>
      </c>
      <c r="C4" s="1354" t="s">
        <v>575</v>
      </c>
      <c r="D4" s="1220" t="s">
        <v>576</v>
      </c>
      <c r="E4" s="1211" t="s">
        <v>4</v>
      </c>
      <c r="F4" s="1361"/>
      <c r="G4" s="1361"/>
      <c r="H4" s="1361"/>
      <c r="I4" s="1361"/>
      <c r="J4" s="1302" t="s">
        <v>674</v>
      </c>
      <c r="K4" s="1189" t="s">
        <v>153</v>
      </c>
      <c r="L4" s="1232" t="s">
        <v>914</v>
      </c>
      <c r="M4" s="1187" t="s">
        <v>915</v>
      </c>
      <c r="N4" s="131"/>
      <c r="O4" s="1236" t="s">
        <v>125</v>
      </c>
      <c r="P4" s="1220" t="s">
        <v>444</v>
      </c>
      <c r="Q4" s="1211" t="s">
        <v>4</v>
      </c>
      <c r="R4" s="1361"/>
      <c r="S4" s="1361"/>
      <c r="T4" s="1361"/>
      <c r="U4" s="1361"/>
      <c r="V4" s="1302" t="s">
        <v>674</v>
      </c>
      <c r="W4" s="1189" t="s">
        <v>153</v>
      </c>
      <c r="X4" s="1187" t="s">
        <v>915</v>
      </c>
      <c r="Y4" s="131"/>
      <c r="Z4" s="1236" t="s">
        <v>455</v>
      </c>
      <c r="AA4" s="1220" t="s">
        <v>445</v>
      </c>
      <c r="AB4" s="1211" t="s">
        <v>4</v>
      </c>
      <c r="AC4" s="1361"/>
      <c r="AD4" s="1361"/>
      <c r="AE4" s="1361"/>
      <c r="AF4" s="1361"/>
      <c r="AG4" s="1302" t="s">
        <v>674</v>
      </c>
      <c r="AH4" s="1189" t="s">
        <v>153</v>
      </c>
      <c r="AI4" s="1187" t="s">
        <v>915</v>
      </c>
      <c r="AJ4" s="131"/>
      <c r="AK4" s="1236" t="s">
        <v>456</v>
      </c>
      <c r="AL4" s="1220" t="s">
        <v>454</v>
      </c>
      <c r="AM4" s="1211" t="s">
        <v>4</v>
      </c>
      <c r="AN4" s="1361"/>
      <c r="AO4" s="1361"/>
      <c r="AP4" s="1361"/>
      <c r="AQ4" s="1361"/>
      <c r="AR4" s="1302" t="s">
        <v>674</v>
      </c>
      <c r="AS4" s="1189" t="s">
        <v>153</v>
      </c>
      <c r="AT4" s="1187" t="s">
        <v>915</v>
      </c>
      <c r="AU4" s="131"/>
      <c r="AV4" s="1236" t="s">
        <v>457</v>
      </c>
      <c r="AW4" s="1220" t="s">
        <v>447</v>
      </c>
      <c r="AX4" s="1211" t="s">
        <v>4</v>
      </c>
      <c r="AY4" s="1361"/>
      <c r="AZ4" s="1361"/>
      <c r="BA4" s="1361"/>
      <c r="BB4" s="1361"/>
      <c r="BC4" s="1302" t="s">
        <v>674</v>
      </c>
      <c r="BD4" s="1189" t="s">
        <v>153</v>
      </c>
      <c r="BE4" s="1187" t="s">
        <v>915</v>
      </c>
      <c r="BF4" s="131"/>
      <c r="BG4" s="1236" t="s">
        <v>459</v>
      </c>
      <c r="BH4" s="1220" t="s">
        <v>448</v>
      </c>
      <c r="BI4" s="1211" t="s">
        <v>4</v>
      </c>
      <c r="BJ4" s="1361"/>
      <c r="BK4" s="1361"/>
      <c r="BL4" s="1361"/>
      <c r="BM4" s="1361"/>
      <c r="BN4" s="1302" t="s">
        <v>674</v>
      </c>
      <c r="BO4" s="1189" t="s">
        <v>153</v>
      </c>
      <c r="BP4" s="1187" t="s">
        <v>915</v>
      </c>
      <c r="BQ4" s="131"/>
      <c r="BR4" s="1236" t="s">
        <v>461</v>
      </c>
      <c r="BS4" s="1220" t="s">
        <v>449</v>
      </c>
      <c r="BT4" s="1211" t="s">
        <v>4</v>
      </c>
      <c r="BU4" s="1361"/>
      <c r="BV4" s="1361"/>
      <c r="BW4" s="1361"/>
      <c r="BX4" s="1361"/>
      <c r="BY4" s="1302" t="s">
        <v>674</v>
      </c>
      <c r="BZ4" s="1189" t="s">
        <v>153</v>
      </c>
      <c r="CA4" s="1187" t="s">
        <v>915</v>
      </c>
      <c r="CB4" s="131"/>
      <c r="CC4" s="1236" t="s">
        <v>463</v>
      </c>
      <c r="CD4" s="1220" t="s">
        <v>450</v>
      </c>
      <c r="CE4" s="1211" t="s">
        <v>4</v>
      </c>
      <c r="CF4" s="1361"/>
      <c r="CG4" s="1361"/>
      <c r="CH4" s="1361"/>
      <c r="CI4" s="1361"/>
      <c r="CJ4" s="1302" t="s">
        <v>674</v>
      </c>
      <c r="CK4" s="1189" t="s">
        <v>153</v>
      </c>
      <c r="CL4" s="1187" t="s">
        <v>915</v>
      </c>
      <c r="CM4" s="131"/>
      <c r="CN4" s="1236" t="s">
        <v>465</v>
      </c>
      <c r="CO4" s="1220" t="s">
        <v>451</v>
      </c>
      <c r="CP4" s="1211" t="s">
        <v>4</v>
      </c>
      <c r="CQ4" s="1361"/>
      <c r="CR4" s="1361"/>
      <c r="CS4" s="1361"/>
      <c r="CT4" s="1361"/>
      <c r="CU4" s="1302" t="s">
        <v>674</v>
      </c>
      <c r="CV4" s="1189" t="s">
        <v>153</v>
      </c>
      <c r="CW4" s="1187" t="s">
        <v>915</v>
      </c>
      <c r="CX4" s="131"/>
      <c r="CY4" s="1236" t="s">
        <v>467</v>
      </c>
      <c r="CZ4" s="1220" t="s">
        <v>452</v>
      </c>
      <c r="DA4" s="1211" t="s">
        <v>4</v>
      </c>
      <c r="DB4" s="1361"/>
      <c r="DC4" s="1361"/>
      <c r="DD4" s="1361"/>
      <c r="DE4" s="1361"/>
      <c r="DF4" s="1302" t="s">
        <v>674</v>
      </c>
      <c r="DG4" s="1189" t="s">
        <v>153</v>
      </c>
      <c r="DH4" s="1187" t="s">
        <v>915</v>
      </c>
      <c r="DI4" s="131"/>
      <c r="DP4" s="38" t="s">
        <v>714</v>
      </c>
      <c r="DQ4" s="39">
        <f>DV4+DW4</f>
        <v>16283000</v>
      </c>
      <c r="DR4" s="39">
        <v>13517550</v>
      </c>
      <c r="DS4" s="39">
        <v>1839050</v>
      </c>
      <c r="DT4" s="39">
        <f>SUM(DL6:DL43)</f>
        <v>0</v>
      </c>
      <c r="DU4" s="39">
        <f>SUM(DM6:DM43)</f>
        <v>812000</v>
      </c>
      <c r="DV4" s="39">
        <f>DR4+DS4+DT4+DU4</f>
        <v>16168600</v>
      </c>
      <c r="DW4" s="39">
        <f>SUM(DO6:DO43)</f>
        <v>114400</v>
      </c>
    </row>
    <row r="5" spans="1:127" ht="42.75" customHeight="1" thickBot="1" x14ac:dyDescent="0.3">
      <c r="A5" s="1226"/>
      <c r="B5" s="1229"/>
      <c r="C5" s="1355"/>
      <c r="D5" s="1221"/>
      <c r="E5" s="61" t="s">
        <v>193</v>
      </c>
      <c r="F5" s="62" t="s">
        <v>194</v>
      </c>
      <c r="G5" s="62" t="s">
        <v>195</v>
      </c>
      <c r="H5" s="62" t="s">
        <v>911</v>
      </c>
      <c r="I5" s="62" t="s">
        <v>82</v>
      </c>
      <c r="J5" s="1303"/>
      <c r="K5" s="1190"/>
      <c r="L5" s="1233"/>
      <c r="M5" s="1188"/>
      <c r="N5" s="132"/>
      <c r="O5" s="1360"/>
      <c r="P5" s="1221"/>
      <c r="Q5" s="61" t="s">
        <v>193</v>
      </c>
      <c r="R5" s="62" t="s">
        <v>194</v>
      </c>
      <c r="S5" s="62" t="s">
        <v>195</v>
      </c>
      <c r="T5" s="62" t="s">
        <v>911</v>
      </c>
      <c r="U5" s="62" t="s">
        <v>82</v>
      </c>
      <c r="V5" s="1303"/>
      <c r="W5" s="1190"/>
      <c r="X5" s="1188"/>
      <c r="Y5" s="132"/>
      <c r="Z5" s="1360"/>
      <c r="AA5" s="1221"/>
      <c r="AB5" s="61" t="s">
        <v>193</v>
      </c>
      <c r="AC5" s="62" t="s">
        <v>194</v>
      </c>
      <c r="AD5" s="62" t="s">
        <v>195</v>
      </c>
      <c r="AE5" s="62" t="s">
        <v>911</v>
      </c>
      <c r="AF5" s="62" t="s">
        <v>82</v>
      </c>
      <c r="AG5" s="1303"/>
      <c r="AH5" s="1190"/>
      <c r="AI5" s="1188"/>
      <c r="AJ5" s="132"/>
      <c r="AK5" s="1360"/>
      <c r="AL5" s="1221"/>
      <c r="AM5" s="61" t="s">
        <v>193</v>
      </c>
      <c r="AN5" s="62" t="s">
        <v>194</v>
      </c>
      <c r="AO5" s="62" t="s">
        <v>195</v>
      </c>
      <c r="AP5" s="62" t="s">
        <v>911</v>
      </c>
      <c r="AQ5" s="62" t="s">
        <v>82</v>
      </c>
      <c r="AR5" s="1303"/>
      <c r="AS5" s="1190"/>
      <c r="AT5" s="1188"/>
      <c r="AU5" s="132"/>
      <c r="AV5" s="1360"/>
      <c r="AW5" s="1221"/>
      <c r="AX5" s="61" t="s">
        <v>193</v>
      </c>
      <c r="AY5" s="62" t="s">
        <v>194</v>
      </c>
      <c r="AZ5" s="62" t="s">
        <v>195</v>
      </c>
      <c r="BA5" s="62" t="s">
        <v>911</v>
      </c>
      <c r="BB5" s="62" t="s">
        <v>82</v>
      </c>
      <c r="BC5" s="1303"/>
      <c r="BD5" s="1190"/>
      <c r="BE5" s="1188"/>
      <c r="BF5" s="132"/>
      <c r="BG5" s="1360"/>
      <c r="BH5" s="1221"/>
      <c r="BI5" s="61" t="s">
        <v>193</v>
      </c>
      <c r="BJ5" s="62" t="s">
        <v>194</v>
      </c>
      <c r="BK5" s="62" t="s">
        <v>195</v>
      </c>
      <c r="BL5" s="62" t="s">
        <v>911</v>
      </c>
      <c r="BM5" s="62" t="s">
        <v>82</v>
      </c>
      <c r="BN5" s="1303"/>
      <c r="BO5" s="1190"/>
      <c r="BP5" s="1188"/>
      <c r="BQ5" s="132"/>
      <c r="BR5" s="1360"/>
      <c r="BS5" s="1221"/>
      <c r="BT5" s="61" t="s">
        <v>193</v>
      </c>
      <c r="BU5" s="62" t="s">
        <v>194</v>
      </c>
      <c r="BV5" s="62" t="s">
        <v>195</v>
      </c>
      <c r="BW5" s="62" t="s">
        <v>911</v>
      </c>
      <c r="BX5" s="62" t="s">
        <v>82</v>
      </c>
      <c r="BY5" s="1303"/>
      <c r="BZ5" s="1190"/>
      <c r="CA5" s="1188"/>
      <c r="CB5" s="132"/>
      <c r="CC5" s="1360"/>
      <c r="CD5" s="1221"/>
      <c r="CE5" s="61" t="s">
        <v>193</v>
      </c>
      <c r="CF5" s="62" t="s">
        <v>194</v>
      </c>
      <c r="CG5" s="62" t="s">
        <v>195</v>
      </c>
      <c r="CH5" s="62" t="s">
        <v>911</v>
      </c>
      <c r="CI5" s="62" t="s">
        <v>82</v>
      </c>
      <c r="CJ5" s="1303"/>
      <c r="CK5" s="1190"/>
      <c r="CL5" s="1188"/>
      <c r="CM5" s="132"/>
      <c r="CN5" s="1360"/>
      <c r="CO5" s="1221"/>
      <c r="CP5" s="61" t="s">
        <v>193</v>
      </c>
      <c r="CQ5" s="62" t="s">
        <v>194</v>
      </c>
      <c r="CR5" s="62" t="s">
        <v>195</v>
      </c>
      <c r="CS5" s="62" t="s">
        <v>911</v>
      </c>
      <c r="CT5" s="62" t="s">
        <v>82</v>
      </c>
      <c r="CU5" s="1303"/>
      <c r="CV5" s="1190"/>
      <c r="CW5" s="1188"/>
      <c r="CX5" s="132"/>
      <c r="CY5" s="1360"/>
      <c r="CZ5" s="1221"/>
      <c r="DA5" s="61" t="s">
        <v>193</v>
      </c>
      <c r="DB5" s="62" t="s">
        <v>194</v>
      </c>
      <c r="DC5" s="62" t="s">
        <v>195</v>
      </c>
      <c r="DD5" s="62" t="s">
        <v>911</v>
      </c>
      <c r="DE5" s="62" t="s">
        <v>82</v>
      </c>
      <c r="DF5" s="1303"/>
      <c r="DG5" s="1190"/>
      <c r="DH5" s="1188"/>
      <c r="DI5" s="132"/>
    </row>
    <row r="6" spans="1:127" ht="33.75" customHeight="1" thickBot="1" x14ac:dyDescent="0.3">
      <c r="A6" s="1266" t="s">
        <v>988</v>
      </c>
      <c r="B6" s="1267"/>
      <c r="C6" s="136">
        <f>C8+C49+C62+C81</f>
        <v>74056860</v>
      </c>
      <c r="D6" s="123">
        <f>D8+D49+D62+D81</f>
        <v>183160.96000000002</v>
      </c>
      <c r="E6" s="123">
        <f t="shared" ref="E6:J6" si="0">E8+E49+E62+E81</f>
        <v>3470</v>
      </c>
      <c r="F6" s="123">
        <f t="shared" si="0"/>
        <v>47900</v>
      </c>
      <c r="G6" s="123">
        <f t="shared" si="0"/>
        <v>0</v>
      </c>
      <c r="H6" s="123">
        <f t="shared" si="0"/>
        <v>131790.96000000002</v>
      </c>
      <c r="I6" s="123">
        <f t="shared" si="0"/>
        <v>179860</v>
      </c>
      <c r="J6" s="123">
        <f t="shared" si="0"/>
        <v>0</v>
      </c>
      <c r="K6" s="1253"/>
      <c r="L6" s="1268"/>
      <c r="M6" s="1254"/>
      <c r="N6" s="81"/>
      <c r="O6" s="188">
        <f>O8+O49+O62+O81</f>
        <v>278000</v>
      </c>
      <c r="P6" s="123">
        <f>P8+P49+P62+P81</f>
        <v>183160.96000000002</v>
      </c>
      <c r="Q6" s="123">
        <f t="shared" ref="Q6:V6" si="1">Q8+Q49+Q62+Q81</f>
        <v>3470</v>
      </c>
      <c r="R6" s="123">
        <f t="shared" si="1"/>
        <v>47900</v>
      </c>
      <c r="S6" s="123">
        <f t="shared" si="1"/>
        <v>0</v>
      </c>
      <c r="T6" s="123">
        <f t="shared" si="1"/>
        <v>131790.96000000002</v>
      </c>
      <c r="U6" s="123">
        <f t="shared" si="1"/>
        <v>183160.96000000002</v>
      </c>
      <c r="V6" s="123">
        <f t="shared" si="1"/>
        <v>0</v>
      </c>
      <c r="W6" s="1469"/>
      <c r="X6" s="1470"/>
      <c r="Y6" s="81"/>
      <c r="Z6" s="188">
        <f>Z8+Z49+Z62+Z81</f>
        <v>10420020</v>
      </c>
      <c r="AA6" s="123">
        <f t="shared" ref="AA6:AG6" si="2">AA8+AA49+AA62+AA81</f>
        <v>0</v>
      </c>
      <c r="AB6" s="123">
        <f t="shared" si="2"/>
        <v>0</v>
      </c>
      <c r="AC6" s="123">
        <f t="shared" si="2"/>
        <v>0</v>
      </c>
      <c r="AD6" s="123">
        <f t="shared" si="2"/>
        <v>0</v>
      </c>
      <c r="AE6" s="123">
        <f t="shared" si="2"/>
        <v>0</v>
      </c>
      <c r="AF6" s="123">
        <f t="shared" si="2"/>
        <v>0</v>
      </c>
      <c r="AG6" s="123">
        <f t="shared" si="2"/>
        <v>0</v>
      </c>
      <c r="AH6" s="1469"/>
      <c r="AI6" s="1470"/>
      <c r="AJ6" s="81"/>
      <c r="AK6" s="188">
        <f>AK8+AK49+AK62+AK81</f>
        <v>20064320</v>
      </c>
      <c r="AL6" s="123">
        <f t="shared" ref="AL6:AR6" si="3">AL8+AL49+AL62+AL81</f>
        <v>0</v>
      </c>
      <c r="AM6" s="123">
        <f t="shared" si="3"/>
        <v>0</v>
      </c>
      <c r="AN6" s="123">
        <f t="shared" si="3"/>
        <v>0</v>
      </c>
      <c r="AO6" s="123">
        <f t="shared" si="3"/>
        <v>0</v>
      </c>
      <c r="AP6" s="123">
        <f t="shared" si="3"/>
        <v>0</v>
      </c>
      <c r="AQ6" s="123">
        <f t="shared" si="3"/>
        <v>0</v>
      </c>
      <c r="AR6" s="123">
        <f t="shared" si="3"/>
        <v>0</v>
      </c>
      <c r="AS6" s="1469"/>
      <c r="AT6" s="1470"/>
      <c r="AU6" s="81"/>
      <c r="AV6" s="188">
        <f>AV8+AV49+AV62+AV81</f>
        <v>25982520</v>
      </c>
      <c r="AW6" s="123">
        <f t="shared" ref="AW6:BC6" si="4">AW8+AW49+AW62+AW81</f>
        <v>0</v>
      </c>
      <c r="AX6" s="123">
        <f t="shared" si="4"/>
        <v>0</v>
      </c>
      <c r="AY6" s="123">
        <f t="shared" si="4"/>
        <v>0</v>
      </c>
      <c r="AZ6" s="123">
        <f t="shared" si="4"/>
        <v>0</v>
      </c>
      <c r="BA6" s="123">
        <f t="shared" si="4"/>
        <v>0</v>
      </c>
      <c r="BB6" s="123">
        <f t="shared" si="4"/>
        <v>0</v>
      </c>
      <c r="BC6" s="123">
        <f t="shared" si="4"/>
        <v>0</v>
      </c>
      <c r="BD6" s="1469"/>
      <c r="BE6" s="1470"/>
      <c r="BF6" s="81"/>
      <c r="BG6" s="188">
        <f>BG8+BG49+BG62+BG81</f>
        <v>15312000</v>
      </c>
      <c r="BH6" s="123">
        <f t="shared" ref="BH6:BN6" si="5">BH8+BH49+BH62+BH81</f>
        <v>0</v>
      </c>
      <c r="BI6" s="123">
        <f t="shared" si="5"/>
        <v>0</v>
      </c>
      <c r="BJ6" s="123">
        <f t="shared" si="5"/>
        <v>0</v>
      </c>
      <c r="BK6" s="123">
        <f t="shared" si="5"/>
        <v>0</v>
      </c>
      <c r="BL6" s="123">
        <f t="shared" si="5"/>
        <v>0</v>
      </c>
      <c r="BM6" s="123">
        <f t="shared" si="5"/>
        <v>0</v>
      </c>
      <c r="BN6" s="123">
        <f t="shared" si="5"/>
        <v>0</v>
      </c>
      <c r="BO6" s="1469"/>
      <c r="BP6" s="1470"/>
      <c r="BQ6" s="81"/>
      <c r="BR6" s="188">
        <f>BR8+BR49+BR62+BR81</f>
        <v>2000000</v>
      </c>
      <c r="BS6" s="123">
        <f t="shared" ref="BS6:BY6" si="6">BS8+BS49+BS62+BS81</f>
        <v>0</v>
      </c>
      <c r="BT6" s="123">
        <f t="shared" si="6"/>
        <v>0</v>
      </c>
      <c r="BU6" s="123">
        <f t="shared" si="6"/>
        <v>0</v>
      </c>
      <c r="BV6" s="123">
        <f t="shared" si="6"/>
        <v>0</v>
      </c>
      <c r="BW6" s="123">
        <f t="shared" si="6"/>
        <v>0</v>
      </c>
      <c r="BX6" s="123">
        <f t="shared" si="6"/>
        <v>0</v>
      </c>
      <c r="BY6" s="123">
        <f t="shared" si="6"/>
        <v>0</v>
      </c>
      <c r="BZ6" s="1469"/>
      <c r="CA6" s="1470"/>
      <c r="CB6" s="81"/>
      <c r="CC6" s="188">
        <f>CC8+CC49+CC62+CC81</f>
        <v>0</v>
      </c>
      <c r="CD6" s="123">
        <f t="shared" ref="CD6:CJ6" si="7">CD8+CD49+CD62+CD81</f>
        <v>0</v>
      </c>
      <c r="CE6" s="123">
        <f t="shared" si="7"/>
        <v>0</v>
      </c>
      <c r="CF6" s="123">
        <f t="shared" si="7"/>
        <v>0</v>
      </c>
      <c r="CG6" s="123">
        <f t="shared" si="7"/>
        <v>0</v>
      </c>
      <c r="CH6" s="123">
        <f t="shared" si="7"/>
        <v>0</v>
      </c>
      <c r="CI6" s="123">
        <f t="shared" si="7"/>
        <v>0</v>
      </c>
      <c r="CJ6" s="123">
        <f t="shared" si="7"/>
        <v>0</v>
      </c>
      <c r="CK6" s="1469"/>
      <c r="CL6" s="1470"/>
      <c r="CM6" s="81"/>
      <c r="CN6" s="188">
        <f>CN8+CN49+CN62+CN81</f>
        <v>0</v>
      </c>
      <c r="CO6" s="123">
        <f t="shared" ref="CO6:CU6" si="8">CO8+CO49+CO62+CO81</f>
        <v>0</v>
      </c>
      <c r="CP6" s="123">
        <f t="shared" si="8"/>
        <v>0</v>
      </c>
      <c r="CQ6" s="123">
        <f t="shared" si="8"/>
        <v>0</v>
      </c>
      <c r="CR6" s="123">
        <f t="shared" si="8"/>
        <v>0</v>
      </c>
      <c r="CS6" s="123">
        <f t="shared" si="8"/>
        <v>0</v>
      </c>
      <c r="CT6" s="123">
        <f t="shared" si="8"/>
        <v>0</v>
      </c>
      <c r="CU6" s="123">
        <f t="shared" si="8"/>
        <v>0</v>
      </c>
      <c r="CV6" s="1469"/>
      <c r="CW6" s="1470"/>
      <c r="CX6" s="81"/>
      <c r="CY6" s="188">
        <f>CY8+CY49+CY62+CY81</f>
        <v>0</v>
      </c>
      <c r="CZ6" s="123">
        <f t="shared" ref="CZ6:DF6" si="9">CZ8+CZ49+CZ62+CZ81</f>
        <v>0</v>
      </c>
      <c r="DA6" s="123">
        <f t="shared" si="9"/>
        <v>0</v>
      </c>
      <c r="DB6" s="123">
        <f t="shared" si="9"/>
        <v>0</v>
      </c>
      <c r="DC6" s="123">
        <f t="shared" si="9"/>
        <v>0</v>
      </c>
      <c r="DD6" s="123">
        <f t="shared" si="9"/>
        <v>0</v>
      </c>
      <c r="DE6" s="123">
        <f t="shared" si="9"/>
        <v>0</v>
      </c>
      <c r="DF6" s="123">
        <f t="shared" si="9"/>
        <v>0</v>
      </c>
      <c r="DG6" s="1469"/>
      <c r="DH6" s="1470"/>
      <c r="DI6" s="81"/>
      <c r="DJ6" s="35">
        <v>4675000</v>
      </c>
      <c r="DK6" s="35">
        <v>550000</v>
      </c>
      <c r="DL6" s="35"/>
      <c r="DM6" s="35">
        <v>275000</v>
      </c>
      <c r="DN6" s="35">
        <v>5500000</v>
      </c>
      <c r="DO6" s="35"/>
    </row>
    <row r="7" spans="1:127" ht="25.5" customHeight="1" thickBot="1" x14ac:dyDescent="0.3">
      <c r="A7" s="1440" t="s">
        <v>989</v>
      </c>
      <c r="B7" s="1441"/>
      <c r="C7" s="1441"/>
      <c r="D7" s="1441"/>
      <c r="E7" s="1441"/>
      <c r="F7" s="1441"/>
      <c r="G7" s="1441"/>
      <c r="H7" s="1441"/>
      <c r="I7" s="1441"/>
      <c r="J7" s="1441"/>
      <c r="K7" s="1441"/>
      <c r="L7" s="1441"/>
      <c r="M7" s="1442"/>
      <c r="N7" s="133"/>
      <c r="O7" s="1403" t="s">
        <v>700</v>
      </c>
      <c r="P7" s="1404"/>
      <c r="Q7" s="1404"/>
      <c r="R7" s="1404"/>
      <c r="S7" s="1404"/>
      <c r="T7" s="1404"/>
      <c r="U7" s="1404"/>
      <c r="V7" s="1404"/>
      <c r="W7" s="1404"/>
      <c r="X7" s="1405"/>
      <c r="Y7" s="133"/>
      <c r="Z7" s="1475" t="s">
        <v>700</v>
      </c>
      <c r="AA7" s="1476"/>
      <c r="AB7" s="1476"/>
      <c r="AC7" s="1476"/>
      <c r="AD7" s="1476"/>
      <c r="AE7" s="1476"/>
      <c r="AF7" s="1476"/>
      <c r="AG7" s="1476"/>
      <c r="AH7" s="1476"/>
      <c r="AI7" s="1477"/>
      <c r="AJ7" s="133"/>
      <c r="AK7" s="1475" t="s">
        <v>700</v>
      </c>
      <c r="AL7" s="1476"/>
      <c r="AM7" s="1476"/>
      <c r="AN7" s="1476"/>
      <c r="AO7" s="1476"/>
      <c r="AP7" s="1476"/>
      <c r="AQ7" s="1476"/>
      <c r="AR7" s="1476"/>
      <c r="AS7" s="1476"/>
      <c r="AT7" s="1477"/>
      <c r="AU7" s="133"/>
      <c r="AV7" s="1475" t="s">
        <v>700</v>
      </c>
      <c r="AW7" s="1476"/>
      <c r="AX7" s="1476"/>
      <c r="AY7" s="1476"/>
      <c r="AZ7" s="1476"/>
      <c r="BA7" s="1476"/>
      <c r="BB7" s="1476"/>
      <c r="BC7" s="1476"/>
      <c r="BD7" s="1476"/>
      <c r="BE7" s="1477"/>
      <c r="BF7" s="133"/>
      <c r="BG7" s="1475" t="s">
        <v>700</v>
      </c>
      <c r="BH7" s="1476"/>
      <c r="BI7" s="1476"/>
      <c r="BJ7" s="1476"/>
      <c r="BK7" s="1476"/>
      <c r="BL7" s="1476"/>
      <c r="BM7" s="1476"/>
      <c r="BN7" s="1476"/>
      <c r="BO7" s="1476"/>
      <c r="BP7" s="1477"/>
      <c r="BQ7" s="133"/>
      <c r="BR7" s="1475" t="s">
        <v>700</v>
      </c>
      <c r="BS7" s="1476"/>
      <c r="BT7" s="1476"/>
      <c r="BU7" s="1476"/>
      <c r="BV7" s="1476"/>
      <c r="BW7" s="1476"/>
      <c r="BX7" s="1476"/>
      <c r="BY7" s="1476"/>
      <c r="BZ7" s="1476"/>
      <c r="CA7" s="1477"/>
      <c r="CB7" s="133"/>
      <c r="CC7" s="1475" t="s">
        <v>700</v>
      </c>
      <c r="CD7" s="1476"/>
      <c r="CE7" s="1476"/>
      <c r="CF7" s="1476"/>
      <c r="CG7" s="1476"/>
      <c r="CH7" s="1476"/>
      <c r="CI7" s="1476"/>
      <c r="CJ7" s="1476"/>
      <c r="CK7" s="1476"/>
      <c r="CL7" s="1477"/>
      <c r="CM7" s="133"/>
      <c r="CN7" s="1475" t="s">
        <v>700</v>
      </c>
      <c r="CO7" s="1476"/>
      <c r="CP7" s="1476"/>
      <c r="CQ7" s="1476"/>
      <c r="CR7" s="1476"/>
      <c r="CS7" s="1476"/>
      <c r="CT7" s="1476"/>
      <c r="CU7" s="1476"/>
      <c r="CV7" s="1476"/>
      <c r="CW7" s="1477"/>
      <c r="CX7" s="133"/>
      <c r="CY7" s="1475" t="s">
        <v>700</v>
      </c>
      <c r="CZ7" s="1476"/>
      <c r="DA7" s="1476"/>
      <c r="DB7" s="1476"/>
      <c r="DC7" s="1476"/>
      <c r="DD7" s="1476"/>
      <c r="DE7" s="1476"/>
      <c r="DF7" s="1476"/>
      <c r="DG7" s="1476"/>
      <c r="DH7" s="1477"/>
      <c r="DI7" s="133"/>
    </row>
    <row r="8" spans="1:127" ht="29.25" customHeight="1" thickBot="1" x14ac:dyDescent="0.3">
      <c r="A8" s="16" t="s">
        <v>990</v>
      </c>
      <c r="B8" s="18"/>
      <c r="C8" s="55">
        <f>SUM(C10:C47)</f>
        <v>16283000</v>
      </c>
      <c r="D8" s="153">
        <f>SUM(D10:D47)</f>
        <v>158057.96000000002</v>
      </c>
      <c r="E8" s="19">
        <f t="shared" ref="E8:J8" si="10">SUM(E10:E47)</f>
        <v>3470</v>
      </c>
      <c r="F8" s="19">
        <f t="shared" si="10"/>
        <v>32000</v>
      </c>
      <c r="G8" s="19">
        <f t="shared" si="10"/>
        <v>0</v>
      </c>
      <c r="H8" s="19">
        <f t="shared" si="10"/>
        <v>122587.96</v>
      </c>
      <c r="I8" s="19">
        <f t="shared" si="10"/>
        <v>154757</v>
      </c>
      <c r="J8" s="19">
        <f t="shared" si="10"/>
        <v>0</v>
      </c>
      <c r="K8" s="27"/>
      <c r="L8" s="28"/>
      <c r="M8" s="29"/>
      <c r="N8" s="134"/>
      <c r="O8" s="156">
        <f>SUM(O10:O47)</f>
        <v>265000</v>
      </c>
      <c r="P8" s="19">
        <f>SUM(P10:P47)</f>
        <v>158057.96000000002</v>
      </c>
      <c r="Q8" s="19">
        <f t="shared" ref="Q8:V8" si="11">SUM(Q10:Q47)</f>
        <v>3470</v>
      </c>
      <c r="R8" s="19">
        <f t="shared" si="11"/>
        <v>32000</v>
      </c>
      <c r="S8" s="19">
        <f t="shared" si="11"/>
        <v>0</v>
      </c>
      <c r="T8" s="19">
        <f t="shared" si="11"/>
        <v>122587.96</v>
      </c>
      <c r="U8" s="150">
        <f t="shared" si="11"/>
        <v>158057.96000000002</v>
      </c>
      <c r="V8" s="19">
        <f t="shared" si="11"/>
        <v>0</v>
      </c>
      <c r="W8" s="27"/>
      <c r="X8" s="29"/>
      <c r="Y8" s="134"/>
      <c r="Z8" s="156">
        <f>SUM(Z10:Z47)</f>
        <v>2894000</v>
      </c>
      <c r="AA8" s="19">
        <f>SUM(AA10:AA47)</f>
        <v>0</v>
      </c>
      <c r="AB8" s="19">
        <f t="shared" ref="AB8:AG8" si="12">SUM(AB10:AB47)</f>
        <v>0</v>
      </c>
      <c r="AC8" s="19">
        <f t="shared" si="12"/>
        <v>0</v>
      </c>
      <c r="AD8" s="19">
        <f t="shared" si="12"/>
        <v>0</v>
      </c>
      <c r="AE8" s="19">
        <f t="shared" si="12"/>
        <v>0</v>
      </c>
      <c r="AF8" s="150">
        <f t="shared" si="12"/>
        <v>0</v>
      </c>
      <c r="AG8" s="19">
        <f t="shared" si="12"/>
        <v>0</v>
      </c>
      <c r="AH8" s="27"/>
      <c r="AI8" s="29"/>
      <c r="AJ8" s="134"/>
      <c r="AK8" s="156">
        <f>SUM(AK10:AK47)</f>
        <v>3341000</v>
      </c>
      <c r="AL8" s="19">
        <f>SUM(AL10:AL47)</f>
        <v>0</v>
      </c>
      <c r="AM8" s="19">
        <f t="shared" ref="AM8:AR8" si="13">SUM(AM10:AM47)</f>
        <v>0</v>
      </c>
      <c r="AN8" s="19">
        <f t="shared" si="13"/>
        <v>0</v>
      </c>
      <c r="AO8" s="19">
        <f t="shared" si="13"/>
        <v>0</v>
      </c>
      <c r="AP8" s="19">
        <f t="shared" si="13"/>
        <v>0</v>
      </c>
      <c r="AQ8" s="150">
        <f t="shared" si="13"/>
        <v>0</v>
      </c>
      <c r="AR8" s="19">
        <f t="shared" si="13"/>
        <v>0</v>
      </c>
      <c r="AS8" s="27"/>
      <c r="AT8" s="29"/>
      <c r="AU8" s="134"/>
      <c r="AV8" s="156">
        <f>SUM(AV10:AV47)</f>
        <v>4083000</v>
      </c>
      <c r="AW8" s="19">
        <f>SUM(AW10:AW47)</f>
        <v>0</v>
      </c>
      <c r="AX8" s="19">
        <f t="shared" ref="AX8:BC8" si="14">SUM(AX10:AX47)</f>
        <v>0</v>
      </c>
      <c r="AY8" s="19">
        <f t="shared" si="14"/>
        <v>0</v>
      </c>
      <c r="AZ8" s="19">
        <f t="shared" si="14"/>
        <v>0</v>
      </c>
      <c r="BA8" s="19">
        <f t="shared" si="14"/>
        <v>0</v>
      </c>
      <c r="BB8" s="150">
        <f t="shared" si="14"/>
        <v>0</v>
      </c>
      <c r="BC8" s="19">
        <f t="shared" si="14"/>
        <v>0</v>
      </c>
      <c r="BD8" s="27"/>
      <c r="BE8" s="29"/>
      <c r="BF8" s="134"/>
      <c r="BG8" s="156">
        <f>SUM(BG10:BG47)</f>
        <v>3700000</v>
      </c>
      <c r="BH8" s="19">
        <f>SUM(BH10:BH47)</f>
        <v>0</v>
      </c>
      <c r="BI8" s="19">
        <f t="shared" ref="BI8:BN8" si="15">SUM(BI10:BI47)</f>
        <v>0</v>
      </c>
      <c r="BJ8" s="19">
        <f t="shared" si="15"/>
        <v>0</v>
      </c>
      <c r="BK8" s="19">
        <f t="shared" si="15"/>
        <v>0</v>
      </c>
      <c r="BL8" s="19">
        <f t="shared" si="15"/>
        <v>0</v>
      </c>
      <c r="BM8" s="150">
        <f t="shared" si="15"/>
        <v>0</v>
      </c>
      <c r="BN8" s="19">
        <f t="shared" si="15"/>
        <v>0</v>
      </c>
      <c r="BO8" s="27"/>
      <c r="BP8" s="29"/>
      <c r="BQ8" s="134"/>
      <c r="BR8" s="156">
        <f>SUM(BR10:BR47)</f>
        <v>2000000</v>
      </c>
      <c r="BS8" s="19">
        <f>SUM(BS10:BS47)</f>
        <v>0</v>
      </c>
      <c r="BT8" s="19">
        <f t="shared" ref="BT8:BY8" si="16">SUM(BT10:BT47)</f>
        <v>0</v>
      </c>
      <c r="BU8" s="19">
        <f t="shared" si="16"/>
        <v>0</v>
      </c>
      <c r="BV8" s="19">
        <f t="shared" si="16"/>
        <v>0</v>
      </c>
      <c r="BW8" s="19">
        <f t="shared" si="16"/>
        <v>0</v>
      </c>
      <c r="BX8" s="150">
        <f t="shared" si="16"/>
        <v>0</v>
      </c>
      <c r="BY8" s="19">
        <f t="shared" si="16"/>
        <v>0</v>
      </c>
      <c r="BZ8" s="27"/>
      <c r="CA8" s="29"/>
      <c r="CB8" s="134"/>
      <c r="CC8" s="156">
        <f>SUM(CC10:CC47)</f>
        <v>0</v>
      </c>
      <c r="CD8" s="19">
        <f>SUM(CD10:CD47)</f>
        <v>0</v>
      </c>
      <c r="CE8" s="19">
        <f t="shared" ref="CE8:CJ8" si="17">SUM(CE10:CE47)</f>
        <v>0</v>
      </c>
      <c r="CF8" s="19">
        <f t="shared" si="17"/>
        <v>0</v>
      </c>
      <c r="CG8" s="19">
        <f t="shared" si="17"/>
        <v>0</v>
      </c>
      <c r="CH8" s="19">
        <f t="shared" si="17"/>
        <v>0</v>
      </c>
      <c r="CI8" s="150">
        <f t="shared" si="17"/>
        <v>0</v>
      </c>
      <c r="CJ8" s="19">
        <f t="shared" si="17"/>
        <v>0</v>
      </c>
      <c r="CK8" s="27"/>
      <c r="CL8" s="29"/>
      <c r="CM8" s="134"/>
      <c r="CN8" s="156">
        <f>SUM(CN10:CN47)</f>
        <v>0</v>
      </c>
      <c r="CO8" s="19">
        <f>SUM(CO10:CO47)</f>
        <v>0</v>
      </c>
      <c r="CP8" s="19">
        <f t="shared" ref="CP8:CU8" si="18">SUM(CP10:CP47)</f>
        <v>0</v>
      </c>
      <c r="CQ8" s="19">
        <f t="shared" si="18"/>
        <v>0</v>
      </c>
      <c r="CR8" s="19">
        <f t="shared" si="18"/>
        <v>0</v>
      </c>
      <c r="CS8" s="19">
        <f t="shared" si="18"/>
        <v>0</v>
      </c>
      <c r="CT8" s="150">
        <f t="shared" si="18"/>
        <v>0</v>
      </c>
      <c r="CU8" s="19">
        <f t="shared" si="18"/>
        <v>0</v>
      </c>
      <c r="CV8" s="27"/>
      <c r="CW8" s="29"/>
      <c r="CX8" s="134"/>
      <c r="CY8" s="156">
        <f>SUM(CY10:CY47)</f>
        <v>0</v>
      </c>
      <c r="CZ8" s="19">
        <f>SUM(CZ10:CZ47)</f>
        <v>0</v>
      </c>
      <c r="DA8" s="19">
        <f t="shared" ref="DA8:DF8" si="19">SUM(DA10:DA47)</f>
        <v>0</v>
      </c>
      <c r="DB8" s="19">
        <f t="shared" si="19"/>
        <v>0</v>
      </c>
      <c r="DC8" s="19">
        <f t="shared" si="19"/>
        <v>0</v>
      </c>
      <c r="DD8" s="19">
        <f t="shared" si="19"/>
        <v>0</v>
      </c>
      <c r="DE8" s="150">
        <f t="shared" si="19"/>
        <v>0</v>
      </c>
      <c r="DF8" s="19">
        <f t="shared" si="19"/>
        <v>0</v>
      </c>
      <c r="DG8" s="27"/>
      <c r="DH8" s="29"/>
      <c r="DI8" s="134"/>
      <c r="DJ8" s="35">
        <v>0</v>
      </c>
      <c r="DK8" s="35">
        <v>245000</v>
      </c>
      <c r="DL8" s="35"/>
      <c r="DM8" s="35">
        <v>52500</v>
      </c>
      <c r="DN8" s="35">
        <v>297500</v>
      </c>
      <c r="DO8" s="35">
        <v>52500</v>
      </c>
    </row>
    <row r="9" spans="1:127" ht="15" customHeight="1" x14ac:dyDescent="0.25">
      <c r="A9" s="1362" t="s">
        <v>366</v>
      </c>
      <c r="B9" s="1185"/>
      <c r="C9" s="1181"/>
      <c r="D9" s="1181"/>
      <c r="E9" s="1181"/>
      <c r="F9" s="1181"/>
      <c r="G9" s="1181"/>
      <c r="H9" s="1181"/>
      <c r="I9" s="1181"/>
      <c r="J9" s="1181"/>
      <c r="K9" s="1185"/>
      <c r="L9" s="1185"/>
      <c r="M9" s="1444"/>
      <c r="N9" s="133"/>
      <c r="O9" s="1277" t="s">
        <v>366</v>
      </c>
      <c r="P9" s="1278"/>
      <c r="Q9" s="1278"/>
      <c r="R9" s="1278"/>
      <c r="S9" s="1278"/>
      <c r="T9" s="1278"/>
      <c r="U9" s="1278"/>
      <c r="V9" s="1278"/>
      <c r="W9" s="1278"/>
      <c r="X9" s="1279"/>
      <c r="Y9" s="133"/>
      <c r="Z9" s="1277" t="s">
        <v>366</v>
      </c>
      <c r="AA9" s="1278"/>
      <c r="AB9" s="1278"/>
      <c r="AC9" s="1278"/>
      <c r="AD9" s="1278"/>
      <c r="AE9" s="1278"/>
      <c r="AF9" s="1278"/>
      <c r="AG9" s="1278"/>
      <c r="AH9" s="1278"/>
      <c r="AI9" s="1279"/>
      <c r="AJ9" s="133"/>
      <c r="AK9" s="1277" t="s">
        <v>366</v>
      </c>
      <c r="AL9" s="1278"/>
      <c r="AM9" s="1278"/>
      <c r="AN9" s="1278"/>
      <c r="AO9" s="1278"/>
      <c r="AP9" s="1278"/>
      <c r="AQ9" s="1278"/>
      <c r="AR9" s="1278"/>
      <c r="AS9" s="1278"/>
      <c r="AT9" s="1279"/>
      <c r="AU9" s="133"/>
      <c r="AV9" s="1277" t="s">
        <v>366</v>
      </c>
      <c r="AW9" s="1278"/>
      <c r="AX9" s="1278"/>
      <c r="AY9" s="1278"/>
      <c r="AZ9" s="1278"/>
      <c r="BA9" s="1278"/>
      <c r="BB9" s="1278"/>
      <c r="BC9" s="1278"/>
      <c r="BD9" s="1278"/>
      <c r="BE9" s="1279"/>
      <c r="BF9" s="133"/>
      <c r="BG9" s="1277" t="s">
        <v>366</v>
      </c>
      <c r="BH9" s="1278"/>
      <c r="BI9" s="1278"/>
      <c r="BJ9" s="1278"/>
      <c r="BK9" s="1278"/>
      <c r="BL9" s="1278"/>
      <c r="BM9" s="1278"/>
      <c r="BN9" s="1278"/>
      <c r="BO9" s="1278"/>
      <c r="BP9" s="1279"/>
      <c r="BQ9" s="133"/>
      <c r="BR9" s="1277" t="s">
        <v>366</v>
      </c>
      <c r="BS9" s="1278"/>
      <c r="BT9" s="1278"/>
      <c r="BU9" s="1278"/>
      <c r="BV9" s="1278"/>
      <c r="BW9" s="1278"/>
      <c r="BX9" s="1278"/>
      <c r="BY9" s="1278"/>
      <c r="BZ9" s="1278"/>
      <c r="CA9" s="1279"/>
      <c r="CB9" s="133"/>
      <c r="CC9" s="1277" t="s">
        <v>366</v>
      </c>
      <c r="CD9" s="1278"/>
      <c r="CE9" s="1278"/>
      <c r="CF9" s="1278"/>
      <c r="CG9" s="1278"/>
      <c r="CH9" s="1278"/>
      <c r="CI9" s="1278"/>
      <c r="CJ9" s="1278"/>
      <c r="CK9" s="1278"/>
      <c r="CL9" s="1279"/>
      <c r="CM9" s="133"/>
      <c r="CN9" s="1277" t="s">
        <v>366</v>
      </c>
      <c r="CO9" s="1278"/>
      <c r="CP9" s="1278"/>
      <c r="CQ9" s="1278"/>
      <c r="CR9" s="1278"/>
      <c r="CS9" s="1278"/>
      <c r="CT9" s="1278"/>
      <c r="CU9" s="1278"/>
      <c r="CV9" s="1278"/>
      <c r="CW9" s="1279"/>
      <c r="CX9" s="133"/>
      <c r="CY9" s="1277" t="s">
        <v>366</v>
      </c>
      <c r="CZ9" s="1278"/>
      <c r="DA9" s="1278"/>
      <c r="DB9" s="1278"/>
      <c r="DC9" s="1278"/>
      <c r="DD9" s="1278"/>
      <c r="DE9" s="1278"/>
      <c r="DF9" s="1278"/>
      <c r="DG9" s="1278"/>
      <c r="DH9" s="1279"/>
      <c r="DI9" s="133"/>
      <c r="DJ9" s="35">
        <v>0</v>
      </c>
      <c r="DK9" s="35">
        <v>0</v>
      </c>
      <c r="DL9" s="35">
        <v>0</v>
      </c>
      <c r="DM9" s="35">
        <v>30000</v>
      </c>
      <c r="DN9" s="35">
        <v>30000</v>
      </c>
      <c r="DO9" s="35"/>
    </row>
    <row r="10" spans="1:127" ht="58.5" customHeight="1" x14ac:dyDescent="0.25">
      <c r="A10" s="1174" t="s">
        <v>221</v>
      </c>
      <c r="B10" s="1179" t="s">
        <v>599</v>
      </c>
      <c r="C10" s="1275">
        <f t="shared" ref="C10:C15" si="20">O10+Z10+AK10+AV10+BG10+BR10+CC10+CN10+CY10</f>
        <v>5500000</v>
      </c>
      <c r="D10" s="1280">
        <f t="shared" ref="D10:J10" si="21">P10+AA10+AL10+AW10+BH10+BS10+CD10+CO10+CZ10</f>
        <v>43500</v>
      </c>
      <c r="E10" s="1114">
        <f t="shared" si="21"/>
        <v>0</v>
      </c>
      <c r="F10" s="1114">
        <f t="shared" si="21"/>
        <v>0</v>
      </c>
      <c r="G10" s="1114">
        <f t="shared" si="21"/>
        <v>0</v>
      </c>
      <c r="H10" s="1114">
        <f t="shared" si="21"/>
        <v>43500</v>
      </c>
      <c r="I10" s="1114">
        <f t="shared" si="21"/>
        <v>43500</v>
      </c>
      <c r="J10" s="1114">
        <f t="shared" si="21"/>
        <v>0</v>
      </c>
      <c r="K10" s="51" t="s">
        <v>367</v>
      </c>
      <c r="L10" s="204">
        <v>23</v>
      </c>
      <c r="M10" s="58">
        <f t="shared" ref="M10:M47" si="22">X10++AI10+AT10+BE10+BP10++CA10+CL10+CW10+DH10</f>
        <v>10.8</v>
      </c>
      <c r="N10" s="66"/>
      <c r="O10" s="1332">
        <v>0</v>
      </c>
      <c r="P10" s="1066">
        <f>U10+V10</f>
        <v>43500</v>
      </c>
      <c r="Q10" s="1461"/>
      <c r="R10" s="1461"/>
      <c r="S10" s="1461"/>
      <c r="T10" s="1461">
        <v>43500</v>
      </c>
      <c r="U10" s="1459">
        <f>Q10+R10+S10+T10</f>
        <v>43500</v>
      </c>
      <c r="V10" s="1151"/>
      <c r="W10" s="525" t="s">
        <v>367</v>
      </c>
      <c r="X10" s="672">
        <v>10.8</v>
      </c>
      <c r="Y10" s="66"/>
      <c r="Z10" s="1113">
        <v>1000000</v>
      </c>
      <c r="AA10" s="1280">
        <f>AF10+AG10</f>
        <v>0</v>
      </c>
      <c r="AB10" s="1473"/>
      <c r="AC10" s="1473"/>
      <c r="AD10" s="1473"/>
      <c r="AE10" s="1473"/>
      <c r="AF10" s="1471">
        <f>AB10+AC10+AD10+AE10</f>
        <v>0</v>
      </c>
      <c r="AG10" s="1128"/>
      <c r="AH10" s="51" t="s">
        <v>367</v>
      </c>
      <c r="AI10" s="570"/>
      <c r="AJ10" s="66"/>
      <c r="AK10" s="1113">
        <v>1000000</v>
      </c>
      <c r="AL10" s="1280">
        <f>AQ10+AR10</f>
        <v>0</v>
      </c>
      <c r="AM10" s="1473"/>
      <c r="AN10" s="1473"/>
      <c r="AO10" s="1473"/>
      <c r="AP10" s="1473"/>
      <c r="AQ10" s="1471">
        <f>AM10+AN10+AO10+AP10</f>
        <v>0</v>
      </c>
      <c r="AR10" s="1128"/>
      <c r="AS10" s="51" t="s">
        <v>367</v>
      </c>
      <c r="AT10" s="570"/>
      <c r="AU10" s="66"/>
      <c r="AV10" s="1113">
        <v>1100000</v>
      </c>
      <c r="AW10" s="1280">
        <f>BB10+BC10</f>
        <v>0</v>
      </c>
      <c r="AX10" s="1473"/>
      <c r="AY10" s="1473"/>
      <c r="AZ10" s="1473"/>
      <c r="BA10" s="1473"/>
      <c r="BB10" s="1471">
        <f>AX10+AY10+AZ10+BA10</f>
        <v>0</v>
      </c>
      <c r="BC10" s="1128"/>
      <c r="BD10" s="51" t="s">
        <v>367</v>
      </c>
      <c r="BE10" s="570"/>
      <c r="BF10" s="66"/>
      <c r="BG10" s="1113">
        <v>1200000</v>
      </c>
      <c r="BH10" s="1280">
        <f>BM10+BN10</f>
        <v>0</v>
      </c>
      <c r="BI10" s="1473"/>
      <c r="BJ10" s="1473"/>
      <c r="BK10" s="1473"/>
      <c r="BL10" s="1473"/>
      <c r="BM10" s="1471">
        <f>BI10+BJ10+BK10+BL10</f>
        <v>0</v>
      </c>
      <c r="BN10" s="1128"/>
      <c r="BO10" s="51" t="s">
        <v>367</v>
      </c>
      <c r="BP10" s="570"/>
      <c r="BQ10" s="66"/>
      <c r="BR10" s="1113">
        <v>1200000</v>
      </c>
      <c r="BS10" s="1280">
        <f>BX10+BY10</f>
        <v>0</v>
      </c>
      <c r="BT10" s="1473"/>
      <c r="BU10" s="1473"/>
      <c r="BV10" s="1473"/>
      <c r="BW10" s="1473"/>
      <c r="BX10" s="1471">
        <f>BT10+BU10+BV10+BW10</f>
        <v>0</v>
      </c>
      <c r="BY10" s="1128"/>
      <c r="BZ10" s="51" t="s">
        <v>367</v>
      </c>
      <c r="CA10" s="570"/>
      <c r="CB10" s="66"/>
      <c r="CC10" s="1113">
        <v>0</v>
      </c>
      <c r="CD10" s="1280">
        <f>CI10+CJ10</f>
        <v>0</v>
      </c>
      <c r="CE10" s="1473"/>
      <c r="CF10" s="1473"/>
      <c r="CG10" s="1473"/>
      <c r="CH10" s="1473"/>
      <c r="CI10" s="1471">
        <f>CE10+CF10+CG10+CH10</f>
        <v>0</v>
      </c>
      <c r="CJ10" s="1128"/>
      <c r="CK10" s="51" t="s">
        <v>367</v>
      </c>
      <c r="CL10" s="570"/>
      <c r="CM10" s="66"/>
      <c r="CN10" s="1113">
        <v>0</v>
      </c>
      <c r="CO10" s="1280">
        <f>CT10+CU10</f>
        <v>0</v>
      </c>
      <c r="CP10" s="1473"/>
      <c r="CQ10" s="1473"/>
      <c r="CR10" s="1473"/>
      <c r="CS10" s="1473"/>
      <c r="CT10" s="1471">
        <f>CP10+CQ10+CR10+CS10</f>
        <v>0</v>
      </c>
      <c r="CU10" s="1128"/>
      <c r="CV10" s="51" t="s">
        <v>367</v>
      </c>
      <c r="CW10" s="570"/>
      <c r="CX10" s="66"/>
      <c r="CY10" s="1113">
        <v>0</v>
      </c>
      <c r="CZ10" s="1280">
        <f>DE10+DF10</f>
        <v>0</v>
      </c>
      <c r="DA10" s="1473"/>
      <c r="DB10" s="1473"/>
      <c r="DC10" s="1473"/>
      <c r="DD10" s="1473"/>
      <c r="DE10" s="1471">
        <f>DA10+DB10+DC10+DD10</f>
        <v>0</v>
      </c>
      <c r="DF10" s="1128"/>
      <c r="DG10" s="51" t="s">
        <v>367</v>
      </c>
      <c r="DH10" s="570"/>
      <c r="DI10" s="66"/>
    </row>
    <row r="11" spans="1:127" ht="192" customHeight="1" x14ac:dyDescent="0.25">
      <c r="A11" s="1174"/>
      <c r="B11" s="1179"/>
      <c r="C11" s="1276"/>
      <c r="D11" s="1423"/>
      <c r="E11" s="1175"/>
      <c r="F11" s="1175"/>
      <c r="G11" s="1175"/>
      <c r="H11" s="1175"/>
      <c r="I11" s="1175"/>
      <c r="J11" s="1175"/>
      <c r="K11" s="51" t="s">
        <v>368</v>
      </c>
      <c r="L11" s="204">
        <v>9</v>
      </c>
      <c r="M11" s="58">
        <f t="shared" si="22"/>
        <v>3</v>
      </c>
      <c r="N11" s="66"/>
      <c r="O11" s="1332"/>
      <c r="P11" s="1083"/>
      <c r="Q11" s="1462"/>
      <c r="R11" s="1462"/>
      <c r="S11" s="1462"/>
      <c r="T11" s="1462"/>
      <c r="U11" s="1460"/>
      <c r="V11" s="1153"/>
      <c r="W11" s="525" t="s">
        <v>368</v>
      </c>
      <c r="X11" s="672">
        <v>3</v>
      </c>
      <c r="Y11" s="66"/>
      <c r="Z11" s="1113"/>
      <c r="AA11" s="1295"/>
      <c r="AB11" s="1474"/>
      <c r="AC11" s="1474"/>
      <c r="AD11" s="1474"/>
      <c r="AE11" s="1474"/>
      <c r="AF11" s="1472"/>
      <c r="AG11" s="1130"/>
      <c r="AH11" s="51" t="s">
        <v>368</v>
      </c>
      <c r="AI11" s="570"/>
      <c r="AJ11" s="66"/>
      <c r="AK11" s="1113"/>
      <c r="AL11" s="1295"/>
      <c r="AM11" s="1474"/>
      <c r="AN11" s="1474"/>
      <c r="AO11" s="1474"/>
      <c r="AP11" s="1474"/>
      <c r="AQ11" s="1472"/>
      <c r="AR11" s="1130"/>
      <c r="AS11" s="51" t="s">
        <v>368</v>
      </c>
      <c r="AT11" s="570"/>
      <c r="AU11" s="66"/>
      <c r="AV11" s="1113"/>
      <c r="AW11" s="1295"/>
      <c r="AX11" s="1474"/>
      <c r="AY11" s="1474"/>
      <c r="AZ11" s="1474"/>
      <c r="BA11" s="1474"/>
      <c r="BB11" s="1472"/>
      <c r="BC11" s="1130"/>
      <c r="BD11" s="51" t="s">
        <v>368</v>
      </c>
      <c r="BE11" s="570"/>
      <c r="BF11" s="66"/>
      <c r="BG11" s="1113"/>
      <c r="BH11" s="1295"/>
      <c r="BI11" s="1474"/>
      <c r="BJ11" s="1474"/>
      <c r="BK11" s="1474"/>
      <c r="BL11" s="1474"/>
      <c r="BM11" s="1472"/>
      <c r="BN11" s="1130"/>
      <c r="BO11" s="51" t="s">
        <v>368</v>
      </c>
      <c r="BP11" s="570"/>
      <c r="BQ11" s="66"/>
      <c r="BR11" s="1113"/>
      <c r="BS11" s="1295"/>
      <c r="BT11" s="1474"/>
      <c r="BU11" s="1474"/>
      <c r="BV11" s="1474"/>
      <c r="BW11" s="1474"/>
      <c r="BX11" s="1472"/>
      <c r="BY11" s="1130"/>
      <c r="BZ11" s="51" t="s">
        <v>368</v>
      </c>
      <c r="CA11" s="570"/>
      <c r="CB11" s="66"/>
      <c r="CC11" s="1113"/>
      <c r="CD11" s="1295"/>
      <c r="CE11" s="1474"/>
      <c r="CF11" s="1474"/>
      <c r="CG11" s="1474"/>
      <c r="CH11" s="1474"/>
      <c r="CI11" s="1472"/>
      <c r="CJ11" s="1130"/>
      <c r="CK11" s="51" t="s">
        <v>368</v>
      </c>
      <c r="CL11" s="570"/>
      <c r="CM11" s="66"/>
      <c r="CN11" s="1113"/>
      <c r="CO11" s="1295"/>
      <c r="CP11" s="1474"/>
      <c r="CQ11" s="1474"/>
      <c r="CR11" s="1474"/>
      <c r="CS11" s="1474"/>
      <c r="CT11" s="1472"/>
      <c r="CU11" s="1130"/>
      <c r="CV11" s="51" t="s">
        <v>368</v>
      </c>
      <c r="CW11" s="570"/>
      <c r="CX11" s="66"/>
      <c r="CY11" s="1113"/>
      <c r="CZ11" s="1295"/>
      <c r="DA11" s="1474"/>
      <c r="DB11" s="1474"/>
      <c r="DC11" s="1474"/>
      <c r="DD11" s="1474"/>
      <c r="DE11" s="1472"/>
      <c r="DF11" s="1130"/>
      <c r="DG11" s="51" t="s">
        <v>368</v>
      </c>
      <c r="DH11" s="570"/>
      <c r="DI11" s="66"/>
      <c r="DJ11" s="35">
        <v>425000</v>
      </c>
      <c r="DK11" s="35">
        <v>50000</v>
      </c>
      <c r="DL11" s="35"/>
      <c r="DM11" s="35">
        <v>25000</v>
      </c>
      <c r="DN11" s="35">
        <v>500000</v>
      </c>
      <c r="DO11" s="35"/>
    </row>
    <row r="12" spans="1:127" ht="280.5" customHeight="1" x14ac:dyDescent="0.25">
      <c r="A12" s="128" t="s">
        <v>225</v>
      </c>
      <c r="B12" s="613" t="s">
        <v>598</v>
      </c>
      <c r="C12" s="91">
        <f t="shared" ref="C12:J12" si="23">O12+Z12+AK12+AV12+BG12+BR12+CC12+CN12+CY12</f>
        <v>350000</v>
      </c>
      <c r="D12" s="63">
        <f t="shared" si="23"/>
        <v>29407</v>
      </c>
      <c r="E12" s="71">
        <f t="shared" si="23"/>
        <v>0</v>
      </c>
      <c r="F12" s="71">
        <f t="shared" si="23"/>
        <v>0</v>
      </c>
      <c r="G12" s="71">
        <f t="shared" si="23"/>
        <v>0</v>
      </c>
      <c r="H12" s="71">
        <f t="shared" si="23"/>
        <v>29407</v>
      </c>
      <c r="I12" s="71">
        <f t="shared" si="23"/>
        <v>29407</v>
      </c>
      <c r="J12" s="71">
        <f t="shared" si="23"/>
        <v>0</v>
      </c>
      <c r="K12" s="51" t="s">
        <v>367</v>
      </c>
      <c r="L12" s="204">
        <v>4</v>
      </c>
      <c r="M12" s="58">
        <f t="shared" si="22"/>
        <v>3.78E-2</v>
      </c>
      <c r="N12" s="66"/>
      <c r="O12" s="691">
        <v>0</v>
      </c>
      <c r="P12" s="524">
        <f>U12+V12</f>
        <v>29407</v>
      </c>
      <c r="Q12" s="705"/>
      <c r="R12" s="705"/>
      <c r="S12" s="705"/>
      <c r="T12" s="705">
        <v>29407</v>
      </c>
      <c r="U12" s="706">
        <f>Q12+R12+S12+T12</f>
        <v>29407</v>
      </c>
      <c r="V12" s="675"/>
      <c r="W12" s="525" t="s">
        <v>367</v>
      </c>
      <c r="X12" s="672">
        <v>3.78E-2</v>
      </c>
      <c r="Y12" s="66"/>
      <c r="Z12" s="97">
        <v>100000</v>
      </c>
      <c r="AA12" s="63">
        <f>AF12+AG12</f>
        <v>0</v>
      </c>
      <c r="AB12" s="573"/>
      <c r="AC12" s="573"/>
      <c r="AD12" s="573"/>
      <c r="AE12" s="573"/>
      <c r="AF12" s="200">
        <f>AB12+AC12+AD12+AE12</f>
        <v>0</v>
      </c>
      <c r="AG12" s="137"/>
      <c r="AH12" s="51" t="s">
        <v>367</v>
      </c>
      <c r="AI12" s="570"/>
      <c r="AJ12" s="66"/>
      <c r="AK12" s="97">
        <v>100000</v>
      </c>
      <c r="AL12" s="63">
        <f>AQ12+AR12</f>
        <v>0</v>
      </c>
      <c r="AM12" s="573"/>
      <c r="AN12" s="573"/>
      <c r="AO12" s="573"/>
      <c r="AP12" s="573"/>
      <c r="AQ12" s="200">
        <f>AM12+AN12+AO12+AP12</f>
        <v>0</v>
      </c>
      <c r="AR12" s="137"/>
      <c r="AS12" s="51" t="s">
        <v>367</v>
      </c>
      <c r="AT12" s="570"/>
      <c r="AU12" s="66"/>
      <c r="AV12" s="97">
        <v>150000</v>
      </c>
      <c r="AW12" s="63">
        <f>BB12+BC12</f>
        <v>0</v>
      </c>
      <c r="AX12" s="573"/>
      <c r="AY12" s="573"/>
      <c r="AZ12" s="573"/>
      <c r="BA12" s="573"/>
      <c r="BB12" s="200">
        <f>AX12+AY12+AZ12+BA12</f>
        <v>0</v>
      </c>
      <c r="BC12" s="137"/>
      <c r="BD12" s="51" t="s">
        <v>367</v>
      </c>
      <c r="BE12" s="570"/>
      <c r="BF12" s="66"/>
      <c r="BG12" s="97">
        <v>0</v>
      </c>
      <c r="BH12" s="63">
        <f>BM12+BN12</f>
        <v>0</v>
      </c>
      <c r="BI12" s="573"/>
      <c r="BJ12" s="573"/>
      <c r="BK12" s="573"/>
      <c r="BL12" s="573"/>
      <c r="BM12" s="200">
        <f>BI12+BJ12+BK12+BL12</f>
        <v>0</v>
      </c>
      <c r="BN12" s="137"/>
      <c r="BO12" s="51" t="s">
        <v>367</v>
      </c>
      <c r="BP12" s="570"/>
      <c r="BQ12" s="66"/>
      <c r="BR12" s="97">
        <v>0</v>
      </c>
      <c r="BS12" s="63">
        <f>BX12+BY12</f>
        <v>0</v>
      </c>
      <c r="BT12" s="573"/>
      <c r="BU12" s="573"/>
      <c r="BV12" s="573"/>
      <c r="BW12" s="573"/>
      <c r="BX12" s="200">
        <f>BT12+BU12+BV12+BW12</f>
        <v>0</v>
      </c>
      <c r="BY12" s="137"/>
      <c r="BZ12" s="51" t="s">
        <v>367</v>
      </c>
      <c r="CA12" s="570"/>
      <c r="CB12" s="66"/>
      <c r="CC12" s="97">
        <v>0</v>
      </c>
      <c r="CD12" s="63">
        <f>CI12+CJ12</f>
        <v>0</v>
      </c>
      <c r="CE12" s="573"/>
      <c r="CF12" s="573"/>
      <c r="CG12" s="573"/>
      <c r="CH12" s="573"/>
      <c r="CI12" s="200">
        <f>CE12+CF12+CG12+CH12</f>
        <v>0</v>
      </c>
      <c r="CJ12" s="137"/>
      <c r="CK12" s="51" t="s">
        <v>367</v>
      </c>
      <c r="CL12" s="570"/>
      <c r="CM12" s="66"/>
      <c r="CN12" s="97">
        <v>0</v>
      </c>
      <c r="CO12" s="63">
        <f>CT12+CU12</f>
        <v>0</v>
      </c>
      <c r="CP12" s="573"/>
      <c r="CQ12" s="573"/>
      <c r="CR12" s="573"/>
      <c r="CS12" s="573"/>
      <c r="CT12" s="200">
        <f>CP12+CQ12+CR12+CS12</f>
        <v>0</v>
      </c>
      <c r="CU12" s="137"/>
      <c r="CV12" s="51" t="s">
        <v>367</v>
      </c>
      <c r="CW12" s="570"/>
      <c r="CX12" s="66"/>
      <c r="CY12" s="97">
        <v>0</v>
      </c>
      <c r="CZ12" s="63">
        <f>DE12+DF12</f>
        <v>0</v>
      </c>
      <c r="DA12" s="573"/>
      <c r="DB12" s="573"/>
      <c r="DC12" s="573"/>
      <c r="DD12" s="573"/>
      <c r="DE12" s="200">
        <f>DA12+DB12+DC12+DD12</f>
        <v>0</v>
      </c>
      <c r="DF12" s="137"/>
      <c r="DG12" s="51" t="s">
        <v>367</v>
      </c>
      <c r="DH12" s="570"/>
      <c r="DI12" s="66"/>
    </row>
    <row r="13" spans="1:127" ht="79.5" customHeight="1" x14ac:dyDescent="0.25">
      <c r="A13" s="1174" t="s">
        <v>224</v>
      </c>
      <c r="B13" s="1179" t="s">
        <v>293</v>
      </c>
      <c r="C13" s="1275">
        <f t="shared" si="20"/>
        <v>30000</v>
      </c>
      <c r="D13" s="1280">
        <f t="shared" ref="D13:J13" si="24">P13+AA13+AL13+AW13+BH13+BS13+CD13+CO13+CZ13</f>
        <v>21666</v>
      </c>
      <c r="E13" s="1114">
        <f t="shared" si="24"/>
        <v>0</v>
      </c>
      <c r="F13" s="1114">
        <f t="shared" si="24"/>
        <v>0</v>
      </c>
      <c r="G13" s="1114">
        <f t="shared" si="24"/>
        <v>0</v>
      </c>
      <c r="H13" s="1114">
        <f t="shared" si="24"/>
        <v>21666</v>
      </c>
      <c r="I13" s="1114">
        <f t="shared" si="24"/>
        <v>21666</v>
      </c>
      <c r="J13" s="1114">
        <f t="shared" si="24"/>
        <v>0</v>
      </c>
      <c r="K13" s="51" t="s">
        <v>369</v>
      </c>
      <c r="L13" s="204">
        <v>3</v>
      </c>
      <c r="M13" s="58">
        <f t="shared" si="22"/>
        <v>3</v>
      </c>
      <c r="N13" s="66"/>
      <c r="O13" s="1332">
        <v>10000</v>
      </c>
      <c r="P13" s="1066">
        <f>U13+V13</f>
        <v>21666</v>
      </c>
      <c r="Q13" s="1461"/>
      <c r="R13" s="1461"/>
      <c r="S13" s="1461"/>
      <c r="T13" s="1461">
        <v>21666</v>
      </c>
      <c r="U13" s="1459">
        <f>Q13+R13+S13+T13</f>
        <v>21666</v>
      </c>
      <c r="V13" s="1069"/>
      <c r="W13" s="525" t="s">
        <v>369</v>
      </c>
      <c r="X13" s="672">
        <v>3</v>
      </c>
      <c r="Y13" s="66"/>
      <c r="Z13" s="1113">
        <v>10000</v>
      </c>
      <c r="AA13" s="1280">
        <f>AF13+AG13</f>
        <v>0</v>
      </c>
      <c r="AB13" s="1473"/>
      <c r="AC13" s="1473"/>
      <c r="AD13" s="1473"/>
      <c r="AE13" s="1473"/>
      <c r="AF13" s="1471">
        <f>AB13+AC13+AD13+AE13</f>
        <v>0</v>
      </c>
      <c r="AG13" s="1024"/>
      <c r="AH13" s="51" t="s">
        <v>369</v>
      </c>
      <c r="AI13" s="570"/>
      <c r="AJ13" s="66"/>
      <c r="AK13" s="1113">
        <v>10000</v>
      </c>
      <c r="AL13" s="1280">
        <f>AQ13+AR13</f>
        <v>0</v>
      </c>
      <c r="AM13" s="1473"/>
      <c r="AN13" s="1473"/>
      <c r="AO13" s="1473"/>
      <c r="AP13" s="1473"/>
      <c r="AQ13" s="1471">
        <f>AM13+AN13+AO13+AP13</f>
        <v>0</v>
      </c>
      <c r="AR13" s="1024"/>
      <c r="AS13" s="51" t="s">
        <v>369</v>
      </c>
      <c r="AT13" s="570"/>
      <c r="AU13" s="66"/>
      <c r="AV13" s="1113">
        <v>0</v>
      </c>
      <c r="AW13" s="1280">
        <f>BB13+BC13</f>
        <v>0</v>
      </c>
      <c r="AX13" s="1473"/>
      <c r="AY13" s="1473"/>
      <c r="AZ13" s="1473"/>
      <c r="BA13" s="1473"/>
      <c r="BB13" s="1471">
        <f>AX13+AY13+AZ13+BA13</f>
        <v>0</v>
      </c>
      <c r="BC13" s="1024"/>
      <c r="BD13" s="51" t="s">
        <v>369</v>
      </c>
      <c r="BE13" s="570"/>
      <c r="BF13" s="66"/>
      <c r="BG13" s="1113">
        <v>0</v>
      </c>
      <c r="BH13" s="1280">
        <f>BM13+BN13</f>
        <v>0</v>
      </c>
      <c r="BI13" s="1473"/>
      <c r="BJ13" s="1473"/>
      <c r="BK13" s="1473"/>
      <c r="BL13" s="1473"/>
      <c r="BM13" s="1471">
        <f>BI13+BJ13+BK13+BL13</f>
        <v>0</v>
      </c>
      <c r="BN13" s="1024"/>
      <c r="BO13" s="51" t="s">
        <v>369</v>
      </c>
      <c r="BP13" s="570"/>
      <c r="BQ13" s="66"/>
      <c r="BR13" s="1113">
        <v>0</v>
      </c>
      <c r="BS13" s="1280">
        <f>BX13+BY13</f>
        <v>0</v>
      </c>
      <c r="BT13" s="1473"/>
      <c r="BU13" s="1473"/>
      <c r="BV13" s="1473"/>
      <c r="BW13" s="1473"/>
      <c r="BX13" s="1471">
        <f>BT13+BU13+BV13+BW13</f>
        <v>0</v>
      </c>
      <c r="BY13" s="1024"/>
      <c r="BZ13" s="51" t="s">
        <v>369</v>
      </c>
      <c r="CA13" s="570"/>
      <c r="CB13" s="66"/>
      <c r="CC13" s="1113">
        <v>0</v>
      </c>
      <c r="CD13" s="1280">
        <f>CI13+CJ13</f>
        <v>0</v>
      </c>
      <c r="CE13" s="1473"/>
      <c r="CF13" s="1473"/>
      <c r="CG13" s="1473"/>
      <c r="CH13" s="1473"/>
      <c r="CI13" s="1471">
        <f>CE13+CF13+CG13+CH13</f>
        <v>0</v>
      </c>
      <c r="CJ13" s="1024"/>
      <c r="CK13" s="51" t="s">
        <v>369</v>
      </c>
      <c r="CL13" s="570"/>
      <c r="CM13" s="66"/>
      <c r="CN13" s="1113">
        <v>0</v>
      </c>
      <c r="CO13" s="1280">
        <f>CT13+CU13</f>
        <v>0</v>
      </c>
      <c r="CP13" s="1473"/>
      <c r="CQ13" s="1473"/>
      <c r="CR13" s="1473"/>
      <c r="CS13" s="1473"/>
      <c r="CT13" s="1471">
        <f>CP13+CQ13+CR13+CS13</f>
        <v>0</v>
      </c>
      <c r="CU13" s="1024"/>
      <c r="CV13" s="51" t="s">
        <v>369</v>
      </c>
      <c r="CW13" s="570"/>
      <c r="CX13" s="66"/>
      <c r="CY13" s="1113">
        <v>0</v>
      </c>
      <c r="CZ13" s="1280">
        <f>DE13+DF13</f>
        <v>0</v>
      </c>
      <c r="DA13" s="1473"/>
      <c r="DB13" s="1473"/>
      <c r="DC13" s="1473"/>
      <c r="DD13" s="1473"/>
      <c r="DE13" s="1471">
        <f>DA13+DB13+DC13+DD13</f>
        <v>0</v>
      </c>
      <c r="DF13" s="1024"/>
      <c r="DG13" s="51" t="s">
        <v>369</v>
      </c>
      <c r="DH13" s="570"/>
      <c r="DI13" s="66"/>
      <c r="DJ13" s="35">
        <v>85000</v>
      </c>
      <c r="DK13" s="35">
        <v>10000</v>
      </c>
      <c r="DL13" s="35"/>
      <c r="DM13" s="35">
        <v>5000</v>
      </c>
      <c r="DN13" s="35">
        <v>100000</v>
      </c>
      <c r="DO13" s="35"/>
    </row>
    <row r="14" spans="1:127" ht="84.75" customHeight="1" x14ac:dyDescent="0.25">
      <c r="A14" s="1174"/>
      <c r="B14" s="1179"/>
      <c r="C14" s="1276"/>
      <c r="D14" s="1423"/>
      <c r="E14" s="1175"/>
      <c r="F14" s="1175"/>
      <c r="G14" s="1175"/>
      <c r="H14" s="1175"/>
      <c r="I14" s="1175"/>
      <c r="J14" s="1175"/>
      <c r="K14" s="51" t="s">
        <v>372</v>
      </c>
      <c r="L14" s="204">
        <v>68.8</v>
      </c>
      <c r="M14" s="58">
        <f t="shared" si="22"/>
        <v>0</v>
      </c>
      <c r="N14" s="66"/>
      <c r="O14" s="1332"/>
      <c r="P14" s="1083"/>
      <c r="Q14" s="1462"/>
      <c r="R14" s="1462"/>
      <c r="S14" s="1462"/>
      <c r="T14" s="1462"/>
      <c r="U14" s="1460"/>
      <c r="V14" s="1071"/>
      <c r="W14" s="525" t="s">
        <v>372</v>
      </c>
      <c r="X14" s="672"/>
      <c r="Y14" s="66"/>
      <c r="Z14" s="1113"/>
      <c r="AA14" s="1295"/>
      <c r="AB14" s="1474"/>
      <c r="AC14" s="1474"/>
      <c r="AD14" s="1474"/>
      <c r="AE14" s="1474"/>
      <c r="AF14" s="1472"/>
      <c r="AG14" s="1029"/>
      <c r="AH14" s="51" t="s">
        <v>372</v>
      </c>
      <c r="AI14" s="570"/>
      <c r="AJ14" s="66"/>
      <c r="AK14" s="1113"/>
      <c r="AL14" s="1295"/>
      <c r="AM14" s="1474"/>
      <c r="AN14" s="1474"/>
      <c r="AO14" s="1474"/>
      <c r="AP14" s="1474"/>
      <c r="AQ14" s="1472"/>
      <c r="AR14" s="1029"/>
      <c r="AS14" s="51" t="s">
        <v>372</v>
      </c>
      <c r="AT14" s="570"/>
      <c r="AU14" s="66"/>
      <c r="AV14" s="1113"/>
      <c r="AW14" s="1295"/>
      <c r="AX14" s="1474"/>
      <c r="AY14" s="1474"/>
      <c r="AZ14" s="1474"/>
      <c r="BA14" s="1474"/>
      <c r="BB14" s="1472"/>
      <c r="BC14" s="1029"/>
      <c r="BD14" s="51" t="s">
        <v>372</v>
      </c>
      <c r="BE14" s="570"/>
      <c r="BF14" s="66"/>
      <c r="BG14" s="1113"/>
      <c r="BH14" s="1295"/>
      <c r="BI14" s="1474"/>
      <c r="BJ14" s="1474"/>
      <c r="BK14" s="1474"/>
      <c r="BL14" s="1474"/>
      <c r="BM14" s="1472"/>
      <c r="BN14" s="1029"/>
      <c r="BO14" s="51" t="s">
        <v>372</v>
      </c>
      <c r="BP14" s="570"/>
      <c r="BQ14" s="66"/>
      <c r="BR14" s="1113"/>
      <c r="BS14" s="1295"/>
      <c r="BT14" s="1474"/>
      <c r="BU14" s="1474"/>
      <c r="BV14" s="1474"/>
      <c r="BW14" s="1474"/>
      <c r="BX14" s="1472"/>
      <c r="BY14" s="1029"/>
      <c r="BZ14" s="51" t="s">
        <v>372</v>
      </c>
      <c r="CA14" s="570"/>
      <c r="CB14" s="66"/>
      <c r="CC14" s="1113"/>
      <c r="CD14" s="1295"/>
      <c r="CE14" s="1474"/>
      <c r="CF14" s="1474"/>
      <c r="CG14" s="1474"/>
      <c r="CH14" s="1474"/>
      <c r="CI14" s="1472"/>
      <c r="CJ14" s="1029"/>
      <c r="CK14" s="51" t="s">
        <v>372</v>
      </c>
      <c r="CL14" s="570"/>
      <c r="CM14" s="66"/>
      <c r="CN14" s="1113"/>
      <c r="CO14" s="1295"/>
      <c r="CP14" s="1474"/>
      <c r="CQ14" s="1474"/>
      <c r="CR14" s="1474"/>
      <c r="CS14" s="1474"/>
      <c r="CT14" s="1472"/>
      <c r="CU14" s="1029"/>
      <c r="CV14" s="51" t="s">
        <v>372</v>
      </c>
      <c r="CW14" s="570"/>
      <c r="CX14" s="66"/>
      <c r="CY14" s="1113"/>
      <c r="CZ14" s="1295"/>
      <c r="DA14" s="1474"/>
      <c r="DB14" s="1474"/>
      <c r="DC14" s="1474"/>
      <c r="DD14" s="1474"/>
      <c r="DE14" s="1472"/>
      <c r="DF14" s="1029"/>
      <c r="DG14" s="51" t="s">
        <v>372</v>
      </c>
      <c r="DH14" s="570"/>
      <c r="DI14" s="66"/>
      <c r="DJ14" s="35">
        <v>2550000</v>
      </c>
      <c r="DK14" s="35">
        <v>300000</v>
      </c>
      <c r="DL14" s="35"/>
      <c r="DM14" s="35">
        <v>150000</v>
      </c>
      <c r="DN14" s="35">
        <v>3000000</v>
      </c>
      <c r="DO14" s="35"/>
    </row>
    <row r="15" spans="1:127" ht="141.75" customHeight="1" x14ac:dyDescent="0.25">
      <c r="A15" s="1174" t="s">
        <v>223</v>
      </c>
      <c r="B15" s="1179" t="s">
        <v>377</v>
      </c>
      <c r="C15" s="1275">
        <f t="shared" si="20"/>
        <v>500000</v>
      </c>
      <c r="D15" s="1280">
        <f t="shared" ref="D15:J15" si="25">P15+AA15+AL15+AW15+BH15+BS15+CD15+CO15+CZ15</f>
        <v>3300.96</v>
      </c>
      <c r="E15" s="1114">
        <f t="shared" si="25"/>
        <v>0</v>
      </c>
      <c r="F15" s="1114">
        <f t="shared" si="25"/>
        <v>0</v>
      </c>
      <c r="G15" s="1114">
        <f t="shared" si="25"/>
        <v>0</v>
      </c>
      <c r="H15" s="1114">
        <f t="shared" si="25"/>
        <v>3300.96</v>
      </c>
      <c r="I15" s="1114">
        <v>0</v>
      </c>
      <c r="J15" s="1114">
        <f t="shared" si="25"/>
        <v>0</v>
      </c>
      <c r="K15" s="51" t="s">
        <v>370</v>
      </c>
      <c r="L15" s="204">
        <v>11</v>
      </c>
      <c r="M15" s="58">
        <f t="shared" si="22"/>
        <v>1</v>
      </c>
      <c r="N15" s="66"/>
      <c r="O15" s="1332">
        <v>0</v>
      </c>
      <c r="P15" s="1066">
        <f>U15+V15</f>
        <v>3300.96</v>
      </c>
      <c r="Q15" s="1461"/>
      <c r="R15" s="1461"/>
      <c r="S15" s="1461"/>
      <c r="T15" s="1461">
        <v>3300.96</v>
      </c>
      <c r="U15" s="1459">
        <f>Q15+R15+S15+T15</f>
        <v>3300.96</v>
      </c>
      <c r="V15" s="1069"/>
      <c r="W15" s="525" t="s">
        <v>370</v>
      </c>
      <c r="X15" s="672">
        <v>1</v>
      </c>
      <c r="Y15" s="66"/>
      <c r="Z15" s="1113">
        <v>100000</v>
      </c>
      <c r="AA15" s="1280">
        <f>AF15+AG15</f>
        <v>0</v>
      </c>
      <c r="AB15" s="1473"/>
      <c r="AC15" s="1473"/>
      <c r="AD15" s="1473"/>
      <c r="AE15" s="1473"/>
      <c r="AF15" s="1471">
        <f>AB15+AC15+AD15+AE15</f>
        <v>0</v>
      </c>
      <c r="AG15" s="1024"/>
      <c r="AH15" s="51" t="s">
        <v>370</v>
      </c>
      <c r="AI15" s="570"/>
      <c r="AJ15" s="66"/>
      <c r="AK15" s="1113">
        <v>100000</v>
      </c>
      <c r="AL15" s="1280">
        <f>AQ15+AR15</f>
        <v>0</v>
      </c>
      <c r="AM15" s="1473"/>
      <c r="AN15" s="1473"/>
      <c r="AO15" s="1473"/>
      <c r="AP15" s="1473"/>
      <c r="AQ15" s="1471">
        <f>AM15+AN15+AO15+AP15</f>
        <v>0</v>
      </c>
      <c r="AR15" s="1024"/>
      <c r="AS15" s="51" t="s">
        <v>370</v>
      </c>
      <c r="AT15" s="570"/>
      <c r="AU15" s="66"/>
      <c r="AV15" s="1113">
        <v>150000</v>
      </c>
      <c r="AW15" s="1280">
        <f>BB15+BC15</f>
        <v>0</v>
      </c>
      <c r="AX15" s="1473"/>
      <c r="AY15" s="1473"/>
      <c r="AZ15" s="1473"/>
      <c r="BA15" s="1473"/>
      <c r="BB15" s="1471">
        <f>AX15+AY15+AZ15+BA15</f>
        <v>0</v>
      </c>
      <c r="BC15" s="1024"/>
      <c r="BD15" s="51" t="s">
        <v>370</v>
      </c>
      <c r="BE15" s="570"/>
      <c r="BF15" s="66"/>
      <c r="BG15" s="1113">
        <v>150000</v>
      </c>
      <c r="BH15" s="1280">
        <f>BM15+BN15</f>
        <v>0</v>
      </c>
      <c r="BI15" s="1473"/>
      <c r="BJ15" s="1473"/>
      <c r="BK15" s="1473"/>
      <c r="BL15" s="1473"/>
      <c r="BM15" s="1471">
        <f>BI15+BJ15+BK15+BL15</f>
        <v>0</v>
      </c>
      <c r="BN15" s="1024"/>
      <c r="BO15" s="51" t="s">
        <v>370</v>
      </c>
      <c r="BP15" s="570"/>
      <c r="BQ15" s="66"/>
      <c r="BR15" s="1113">
        <v>0</v>
      </c>
      <c r="BS15" s="1280">
        <f>BX15+BY15</f>
        <v>0</v>
      </c>
      <c r="BT15" s="1473"/>
      <c r="BU15" s="1473"/>
      <c r="BV15" s="1473"/>
      <c r="BW15" s="1473"/>
      <c r="BX15" s="1471">
        <f>BT15+BU15+BV15+BW15</f>
        <v>0</v>
      </c>
      <c r="BY15" s="1024"/>
      <c r="BZ15" s="51" t="s">
        <v>370</v>
      </c>
      <c r="CA15" s="570"/>
      <c r="CB15" s="66"/>
      <c r="CC15" s="1113">
        <v>0</v>
      </c>
      <c r="CD15" s="1280">
        <f>CI15+CJ15</f>
        <v>0</v>
      </c>
      <c r="CE15" s="1473"/>
      <c r="CF15" s="1473"/>
      <c r="CG15" s="1473"/>
      <c r="CH15" s="1473"/>
      <c r="CI15" s="1471">
        <f>CE15+CF15+CG15+CH15</f>
        <v>0</v>
      </c>
      <c r="CJ15" s="1024"/>
      <c r="CK15" s="51" t="s">
        <v>370</v>
      </c>
      <c r="CL15" s="570"/>
      <c r="CM15" s="66"/>
      <c r="CN15" s="1113">
        <v>0</v>
      </c>
      <c r="CO15" s="1280">
        <f>CT15+CU15</f>
        <v>0</v>
      </c>
      <c r="CP15" s="1473"/>
      <c r="CQ15" s="1473"/>
      <c r="CR15" s="1473"/>
      <c r="CS15" s="1473"/>
      <c r="CT15" s="1471">
        <f>CP15+CQ15+CR15+CS15</f>
        <v>0</v>
      </c>
      <c r="CU15" s="1024"/>
      <c r="CV15" s="51" t="s">
        <v>370</v>
      </c>
      <c r="CW15" s="570"/>
      <c r="CX15" s="66"/>
      <c r="CY15" s="1113">
        <v>0</v>
      </c>
      <c r="CZ15" s="1280">
        <f>DE15+DF15</f>
        <v>0</v>
      </c>
      <c r="DA15" s="1473"/>
      <c r="DB15" s="1473"/>
      <c r="DC15" s="1473"/>
      <c r="DD15" s="1473"/>
      <c r="DE15" s="1471">
        <f>DA15+DB15+DC15+DD15</f>
        <v>0</v>
      </c>
      <c r="DF15" s="1024"/>
      <c r="DG15" s="51" t="s">
        <v>370</v>
      </c>
      <c r="DH15" s="570"/>
      <c r="DI15" s="66"/>
    </row>
    <row r="16" spans="1:127" ht="197.25" customHeight="1" x14ac:dyDescent="0.25">
      <c r="A16" s="1174"/>
      <c r="B16" s="1179"/>
      <c r="C16" s="1276"/>
      <c r="D16" s="1423"/>
      <c r="E16" s="1175"/>
      <c r="F16" s="1175"/>
      <c r="G16" s="1175"/>
      <c r="H16" s="1175"/>
      <c r="I16" s="1175"/>
      <c r="J16" s="1175"/>
      <c r="K16" s="51" t="s">
        <v>371</v>
      </c>
      <c r="L16" s="207">
        <v>6050</v>
      </c>
      <c r="M16" s="58">
        <f t="shared" si="22"/>
        <v>168</v>
      </c>
      <c r="N16" s="89"/>
      <c r="O16" s="1332"/>
      <c r="P16" s="1083"/>
      <c r="Q16" s="1462"/>
      <c r="R16" s="1462"/>
      <c r="S16" s="1462"/>
      <c r="T16" s="1462"/>
      <c r="U16" s="1460"/>
      <c r="V16" s="1071"/>
      <c r="W16" s="525" t="s">
        <v>371</v>
      </c>
      <c r="X16" s="676">
        <v>168</v>
      </c>
      <c r="Y16" s="89"/>
      <c r="Z16" s="1113"/>
      <c r="AA16" s="1295"/>
      <c r="AB16" s="1474"/>
      <c r="AC16" s="1474"/>
      <c r="AD16" s="1474"/>
      <c r="AE16" s="1474"/>
      <c r="AF16" s="1472"/>
      <c r="AG16" s="1029"/>
      <c r="AH16" s="51" t="s">
        <v>371</v>
      </c>
      <c r="AI16" s="198"/>
      <c r="AJ16" s="89"/>
      <c r="AK16" s="1113"/>
      <c r="AL16" s="1295"/>
      <c r="AM16" s="1474"/>
      <c r="AN16" s="1474"/>
      <c r="AO16" s="1474"/>
      <c r="AP16" s="1474"/>
      <c r="AQ16" s="1472"/>
      <c r="AR16" s="1029"/>
      <c r="AS16" s="51" t="s">
        <v>371</v>
      </c>
      <c r="AT16" s="198"/>
      <c r="AU16" s="89"/>
      <c r="AV16" s="1113"/>
      <c r="AW16" s="1295"/>
      <c r="AX16" s="1474"/>
      <c r="AY16" s="1474"/>
      <c r="AZ16" s="1474"/>
      <c r="BA16" s="1474"/>
      <c r="BB16" s="1472"/>
      <c r="BC16" s="1029"/>
      <c r="BD16" s="51" t="s">
        <v>371</v>
      </c>
      <c r="BE16" s="198"/>
      <c r="BF16" s="89"/>
      <c r="BG16" s="1113"/>
      <c r="BH16" s="1295"/>
      <c r="BI16" s="1474"/>
      <c r="BJ16" s="1474"/>
      <c r="BK16" s="1474"/>
      <c r="BL16" s="1474"/>
      <c r="BM16" s="1472"/>
      <c r="BN16" s="1029"/>
      <c r="BO16" s="51" t="s">
        <v>371</v>
      </c>
      <c r="BP16" s="198"/>
      <c r="BQ16" s="89"/>
      <c r="BR16" s="1113"/>
      <c r="BS16" s="1295"/>
      <c r="BT16" s="1474"/>
      <c r="BU16" s="1474"/>
      <c r="BV16" s="1474"/>
      <c r="BW16" s="1474"/>
      <c r="BX16" s="1472"/>
      <c r="BY16" s="1029"/>
      <c r="BZ16" s="51" t="s">
        <v>371</v>
      </c>
      <c r="CA16" s="198"/>
      <c r="CB16" s="89"/>
      <c r="CC16" s="1113"/>
      <c r="CD16" s="1295"/>
      <c r="CE16" s="1474"/>
      <c r="CF16" s="1474"/>
      <c r="CG16" s="1474"/>
      <c r="CH16" s="1474"/>
      <c r="CI16" s="1472"/>
      <c r="CJ16" s="1029"/>
      <c r="CK16" s="51" t="s">
        <v>371</v>
      </c>
      <c r="CL16" s="198"/>
      <c r="CM16" s="89"/>
      <c r="CN16" s="1113"/>
      <c r="CO16" s="1295"/>
      <c r="CP16" s="1474"/>
      <c r="CQ16" s="1474"/>
      <c r="CR16" s="1474"/>
      <c r="CS16" s="1474"/>
      <c r="CT16" s="1472"/>
      <c r="CU16" s="1029"/>
      <c r="CV16" s="51" t="s">
        <v>371</v>
      </c>
      <c r="CW16" s="198"/>
      <c r="CX16" s="89"/>
      <c r="CY16" s="1113"/>
      <c r="CZ16" s="1295"/>
      <c r="DA16" s="1474"/>
      <c r="DB16" s="1474"/>
      <c r="DC16" s="1474"/>
      <c r="DD16" s="1474"/>
      <c r="DE16" s="1472"/>
      <c r="DF16" s="1029"/>
      <c r="DG16" s="51" t="s">
        <v>371</v>
      </c>
      <c r="DH16" s="198"/>
      <c r="DI16" s="89"/>
      <c r="DJ16" s="35">
        <v>0</v>
      </c>
      <c r="DK16" s="35">
        <v>0</v>
      </c>
      <c r="DL16" s="35">
        <v>0</v>
      </c>
      <c r="DM16" s="35">
        <v>0</v>
      </c>
      <c r="DN16" s="35">
        <f>SUM(DJ16:DM16)</f>
        <v>0</v>
      </c>
      <c r="DO16" s="35"/>
    </row>
    <row r="17" spans="1:119" ht="69" customHeight="1" x14ac:dyDescent="0.25">
      <c r="A17" s="50" t="s">
        <v>222</v>
      </c>
      <c r="B17" s="613" t="s">
        <v>294</v>
      </c>
      <c r="C17" s="91">
        <f t="shared" ref="C17:J18" si="26">O17+Z17+AK17+AV17+BG17+BR17+CC17+CN17+CY17</f>
        <v>100000</v>
      </c>
      <c r="D17" s="63">
        <f t="shared" si="26"/>
        <v>0</v>
      </c>
      <c r="E17" s="71">
        <f t="shared" si="26"/>
        <v>0</v>
      </c>
      <c r="F17" s="71">
        <f t="shared" si="26"/>
        <v>0</v>
      </c>
      <c r="G17" s="71">
        <f t="shared" si="26"/>
        <v>0</v>
      </c>
      <c r="H17" s="71">
        <f t="shared" si="26"/>
        <v>0</v>
      </c>
      <c r="I17" s="71">
        <f t="shared" si="26"/>
        <v>0</v>
      </c>
      <c r="J17" s="71">
        <f t="shared" si="26"/>
        <v>0</v>
      </c>
      <c r="K17" s="51" t="s">
        <v>372</v>
      </c>
      <c r="L17" s="204">
        <v>47</v>
      </c>
      <c r="M17" s="58">
        <f t="shared" si="22"/>
        <v>0</v>
      </c>
      <c r="N17" s="66"/>
      <c r="O17" s="691">
        <v>0</v>
      </c>
      <c r="P17" s="524">
        <f>U17+V17</f>
        <v>0</v>
      </c>
      <c r="Q17" s="705"/>
      <c r="R17" s="705"/>
      <c r="S17" s="705"/>
      <c r="T17" s="705"/>
      <c r="U17" s="706">
        <f>Q17+R17+S17+T17</f>
        <v>0</v>
      </c>
      <c r="V17" s="675"/>
      <c r="W17" s="525" t="s">
        <v>372</v>
      </c>
      <c r="X17" s="672"/>
      <c r="Y17" s="66"/>
      <c r="Z17" s="97">
        <v>50000</v>
      </c>
      <c r="AA17" s="63">
        <f>AF17+AG17</f>
        <v>0</v>
      </c>
      <c r="AB17" s="573"/>
      <c r="AC17" s="573"/>
      <c r="AD17" s="573"/>
      <c r="AE17" s="573"/>
      <c r="AF17" s="200">
        <f>AB17+AC17+AD17+AE17</f>
        <v>0</v>
      </c>
      <c r="AG17" s="137"/>
      <c r="AH17" s="51" t="s">
        <v>372</v>
      </c>
      <c r="AI17" s="570"/>
      <c r="AJ17" s="66"/>
      <c r="AK17" s="97">
        <v>50000</v>
      </c>
      <c r="AL17" s="63">
        <f>AQ17+AR17</f>
        <v>0</v>
      </c>
      <c r="AM17" s="573"/>
      <c r="AN17" s="573"/>
      <c r="AO17" s="573"/>
      <c r="AP17" s="573"/>
      <c r="AQ17" s="200">
        <f>AM17+AN17+AO17+AP17</f>
        <v>0</v>
      </c>
      <c r="AR17" s="137"/>
      <c r="AS17" s="51" t="s">
        <v>372</v>
      </c>
      <c r="AT17" s="570"/>
      <c r="AU17" s="66"/>
      <c r="AV17" s="97"/>
      <c r="AW17" s="63">
        <f>BB17+BC17</f>
        <v>0</v>
      </c>
      <c r="AX17" s="573"/>
      <c r="AY17" s="573"/>
      <c r="AZ17" s="573"/>
      <c r="BA17" s="573"/>
      <c r="BB17" s="200">
        <f>AX17+AY17+AZ17+BA17</f>
        <v>0</v>
      </c>
      <c r="BC17" s="137"/>
      <c r="BD17" s="51" t="s">
        <v>372</v>
      </c>
      <c r="BE17" s="570"/>
      <c r="BF17" s="66"/>
      <c r="BG17" s="97"/>
      <c r="BH17" s="63">
        <f>BM17+BN17</f>
        <v>0</v>
      </c>
      <c r="BI17" s="573"/>
      <c r="BJ17" s="573"/>
      <c r="BK17" s="573"/>
      <c r="BL17" s="573"/>
      <c r="BM17" s="200">
        <f>BI17+BJ17+BK17+BL17</f>
        <v>0</v>
      </c>
      <c r="BN17" s="137"/>
      <c r="BO17" s="51" t="s">
        <v>372</v>
      </c>
      <c r="BP17" s="570"/>
      <c r="BQ17" s="66"/>
      <c r="BR17" s="97">
        <v>0</v>
      </c>
      <c r="BS17" s="63">
        <f>BX17+BY17</f>
        <v>0</v>
      </c>
      <c r="BT17" s="573"/>
      <c r="BU17" s="573"/>
      <c r="BV17" s="573"/>
      <c r="BW17" s="573"/>
      <c r="BX17" s="200">
        <f>BT17+BU17+BV17+BW17</f>
        <v>0</v>
      </c>
      <c r="BY17" s="137"/>
      <c r="BZ17" s="51" t="s">
        <v>372</v>
      </c>
      <c r="CA17" s="570"/>
      <c r="CB17" s="66"/>
      <c r="CC17" s="97">
        <v>0</v>
      </c>
      <c r="CD17" s="63">
        <f>CI17+CJ17</f>
        <v>0</v>
      </c>
      <c r="CE17" s="573"/>
      <c r="CF17" s="573"/>
      <c r="CG17" s="573"/>
      <c r="CH17" s="573"/>
      <c r="CI17" s="200">
        <f>CE17+CF17+CG17+CH17</f>
        <v>0</v>
      </c>
      <c r="CJ17" s="137"/>
      <c r="CK17" s="51" t="s">
        <v>372</v>
      </c>
      <c r="CL17" s="570"/>
      <c r="CM17" s="66"/>
      <c r="CN17" s="97">
        <v>0</v>
      </c>
      <c r="CO17" s="63">
        <f>CT17+CU17</f>
        <v>0</v>
      </c>
      <c r="CP17" s="573"/>
      <c r="CQ17" s="573"/>
      <c r="CR17" s="573"/>
      <c r="CS17" s="573"/>
      <c r="CT17" s="200">
        <f>CP17+CQ17+CR17+CS17</f>
        <v>0</v>
      </c>
      <c r="CU17" s="137"/>
      <c r="CV17" s="51" t="s">
        <v>372</v>
      </c>
      <c r="CW17" s="570"/>
      <c r="CX17" s="66"/>
      <c r="CY17" s="97">
        <v>0</v>
      </c>
      <c r="CZ17" s="63">
        <f>DE17+DF17</f>
        <v>0</v>
      </c>
      <c r="DA17" s="573"/>
      <c r="DB17" s="573"/>
      <c r="DC17" s="573"/>
      <c r="DD17" s="573"/>
      <c r="DE17" s="200">
        <f>DA17+DB17+DC17+DD17</f>
        <v>0</v>
      </c>
      <c r="DF17" s="137"/>
      <c r="DG17" s="51" t="s">
        <v>372</v>
      </c>
      <c r="DH17" s="570"/>
      <c r="DI17" s="66"/>
    </row>
    <row r="18" spans="1:119" ht="151.5" customHeight="1" x14ac:dyDescent="0.25">
      <c r="A18" s="50" t="s">
        <v>792</v>
      </c>
      <c r="B18" s="613" t="s">
        <v>598</v>
      </c>
      <c r="C18" s="91">
        <f t="shared" si="26"/>
        <v>3000000</v>
      </c>
      <c r="D18" s="63">
        <f t="shared" si="26"/>
        <v>0</v>
      </c>
      <c r="E18" s="71">
        <f t="shared" si="26"/>
        <v>0</v>
      </c>
      <c r="F18" s="71">
        <f t="shared" si="26"/>
        <v>0</v>
      </c>
      <c r="G18" s="71">
        <f t="shared" si="26"/>
        <v>0</v>
      </c>
      <c r="H18" s="71">
        <f t="shared" si="26"/>
        <v>0</v>
      </c>
      <c r="I18" s="71">
        <f t="shared" si="26"/>
        <v>0</v>
      </c>
      <c r="J18" s="71">
        <f t="shared" si="26"/>
        <v>0</v>
      </c>
      <c r="K18" s="51" t="s">
        <v>367</v>
      </c>
      <c r="L18" s="204">
        <v>2.7</v>
      </c>
      <c r="M18" s="58">
        <f t="shared" si="22"/>
        <v>0</v>
      </c>
      <c r="N18" s="66"/>
      <c r="O18" s="691">
        <v>0</v>
      </c>
      <c r="P18" s="524">
        <f>U18+V18</f>
        <v>0</v>
      </c>
      <c r="Q18" s="705"/>
      <c r="R18" s="705"/>
      <c r="S18" s="705"/>
      <c r="T18" s="705"/>
      <c r="U18" s="706">
        <f>Q18+R18+S18+T18</f>
        <v>0</v>
      </c>
      <c r="V18" s="675"/>
      <c r="W18" s="525" t="s">
        <v>367</v>
      </c>
      <c r="X18" s="672"/>
      <c r="Y18" s="66"/>
      <c r="Z18" s="97">
        <v>0</v>
      </c>
      <c r="AA18" s="63">
        <f>AF18+AG18</f>
        <v>0</v>
      </c>
      <c r="AB18" s="573"/>
      <c r="AC18" s="573"/>
      <c r="AD18" s="573"/>
      <c r="AE18" s="573"/>
      <c r="AF18" s="200">
        <f>AB18+AC18+AD18+AE18</f>
        <v>0</v>
      </c>
      <c r="AG18" s="137"/>
      <c r="AH18" s="51" t="s">
        <v>367</v>
      </c>
      <c r="AI18" s="570"/>
      <c r="AJ18" s="66"/>
      <c r="AK18" s="97">
        <v>200000</v>
      </c>
      <c r="AL18" s="63">
        <f>AQ18+AR18</f>
        <v>0</v>
      </c>
      <c r="AM18" s="573"/>
      <c r="AN18" s="573"/>
      <c r="AO18" s="573"/>
      <c r="AP18" s="573"/>
      <c r="AQ18" s="200">
        <f>AM18+AN18+AO18+AP18</f>
        <v>0</v>
      </c>
      <c r="AR18" s="137"/>
      <c r="AS18" s="51" t="s">
        <v>367</v>
      </c>
      <c r="AT18" s="570"/>
      <c r="AU18" s="66"/>
      <c r="AV18" s="97">
        <v>1000000</v>
      </c>
      <c r="AW18" s="63">
        <f>BB18+BC18</f>
        <v>0</v>
      </c>
      <c r="AX18" s="573"/>
      <c r="AY18" s="573"/>
      <c r="AZ18" s="573"/>
      <c r="BA18" s="573"/>
      <c r="BB18" s="200">
        <f>AX18+AY18+AZ18+BA18</f>
        <v>0</v>
      </c>
      <c r="BC18" s="137"/>
      <c r="BD18" s="51" t="s">
        <v>367</v>
      </c>
      <c r="BE18" s="570"/>
      <c r="BF18" s="66"/>
      <c r="BG18" s="97">
        <v>1000000</v>
      </c>
      <c r="BH18" s="63">
        <f>BM18+BN18</f>
        <v>0</v>
      </c>
      <c r="BI18" s="573"/>
      <c r="BJ18" s="573"/>
      <c r="BK18" s="573"/>
      <c r="BL18" s="573"/>
      <c r="BM18" s="200">
        <f>BI18+BJ18+BK18+BL18</f>
        <v>0</v>
      </c>
      <c r="BN18" s="137"/>
      <c r="BO18" s="51" t="s">
        <v>367</v>
      </c>
      <c r="BP18" s="570"/>
      <c r="BQ18" s="66"/>
      <c r="BR18" s="97">
        <v>800000</v>
      </c>
      <c r="BS18" s="63">
        <f>BX18+BY18</f>
        <v>0</v>
      </c>
      <c r="BT18" s="573"/>
      <c r="BU18" s="573"/>
      <c r="BV18" s="573"/>
      <c r="BW18" s="573"/>
      <c r="BX18" s="200">
        <f>BT18+BU18+BV18+BW18</f>
        <v>0</v>
      </c>
      <c r="BY18" s="137"/>
      <c r="BZ18" s="51" t="s">
        <v>367</v>
      </c>
      <c r="CA18" s="570"/>
      <c r="CB18" s="66"/>
      <c r="CC18" s="97">
        <v>0</v>
      </c>
      <c r="CD18" s="63">
        <f>CI18+CJ18</f>
        <v>0</v>
      </c>
      <c r="CE18" s="573"/>
      <c r="CF18" s="573"/>
      <c r="CG18" s="573"/>
      <c r="CH18" s="573"/>
      <c r="CI18" s="200">
        <f>CE18+CF18+CG18+CH18</f>
        <v>0</v>
      </c>
      <c r="CJ18" s="137"/>
      <c r="CK18" s="51" t="s">
        <v>367</v>
      </c>
      <c r="CL18" s="570"/>
      <c r="CM18" s="66"/>
      <c r="CN18" s="97">
        <v>0</v>
      </c>
      <c r="CO18" s="63">
        <f>CT18+CU18</f>
        <v>0</v>
      </c>
      <c r="CP18" s="573"/>
      <c r="CQ18" s="573"/>
      <c r="CR18" s="573"/>
      <c r="CS18" s="573"/>
      <c r="CT18" s="200">
        <f>CP18+CQ18+CR18+CS18</f>
        <v>0</v>
      </c>
      <c r="CU18" s="137"/>
      <c r="CV18" s="51" t="s">
        <v>367</v>
      </c>
      <c r="CW18" s="570"/>
      <c r="CX18" s="66"/>
      <c r="CY18" s="97">
        <v>0</v>
      </c>
      <c r="CZ18" s="63">
        <f>DE18+DF18</f>
        <v>0</v>
      </c>
      <c r="DA18" s="573"/>
      <c r="DB18" s="573"/>
      <c r="DC18" s="573"/>
      <c r="DD18" s="573"/>
      <c r="DE18" s="200">
        <f>DA18+DB18+DC18+DD18</f>
        <v>0</v>
      </c>
      <c r="DF18" s="137"/>
      <c r="DG18" s="51" t="s">
        <v>367</v>
      </c>
      <c r="DH18" s="570"/>
      <c r="DI18" s="66"/>
      <c r="DJ18" s="35">
        <v>3400000</v>
      </c>
      <c r="DK18" s="35">
        <v>400000</v>
      </c>
      <c r="DL18" s="35"/>
      <c r="DM18" s="35">
        <v>200000</v>
      </c>
      <c r="DN18" s="35">
        <v>4000000</v>
      </c>
      <c r="DO18" s="35"/>
    </row>
    <row r="19" spans="1:119" ht="15" customHeight="1" x14ac:dyDescent="0.25">
      <c r="A19" s="1180" t="s">
        <v>373</v>
      </c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2"/>
      <c r="N19" s="133"/>
      <c r="O19" s="1041" t="s">
        <v>373</v>
      </c>
      <c r="P19" s="1042"/>
      <c r="Q19" s="1042"/>
      <c r="R19" s="1042"/>
      <c r="S19" s="1042"/>
      <c r="T19" s="1042"/>
      <c r="U19" s="1042"/>
      <c r="V19" s="1042"/>
      <c r="W19" s="1042"/>
      <c r="X19" s="1043"/>
      <c r="Y19" s="133"/>
      <c r="Z19" s="1277" t="s">
        <v>373</v>
      </c>
      <c r="AA19" s="1278"/>
      <c r="AB19" s="1278"/>
      <c r="AC19" s="1278"/>
      <c r="AD19" s="1278"/>
      <c r="AE19" s="1278"/>
      <c r="AF19" s="1278"/>
      <c r="AG19" s="1278"/>
      <c r="AH19" s="1278"/>
      <c r="AI19" s="1279"/>
      <c r="AJ19" s="133"/>
      <c r="AK19" s="1277" t="s">
        <v>373</v>
      </c>
      <c r="AL19" s="1278"/>
      <c r="AM19" s="1278"/>
      <c r="AN19" s="1278"/>
      <c r="AO19" s="1278"/>
      <c r="AP19" s="1278"/>
      <c r="AQ19" s="1278"/>
      <c r="AR19" s="1278"/>
      <c r="AS19" s="1278"/>
      <c r="AT19" s="1279"/>
      <c r="AU19" s="133"/>
      <c r="AV19" s="1277" t="s">
        <v>373</v>
      </c>
      <c r="AW19" s="1278"/>
      <c r="AX19" s="1278"/>
      <c r="AY19" s="1278"/>
      <c r="AZ19" s="1278"/>
      <c r="BA19" s="1278"/>
      <c r="BB19" s="1278"/>
      <c r="BC19" s="1278"/>
      <c r="BD19" s="1278"/>
      <c r="BE19" s="1279"/>
      <c r="BF19" s="133"/>
      <c r="BG19" s="1277" t="s">
        <v>373</v>
      </c>
      <c r="BH19" s="1278"/>
      <c r="BI19" s="1278"/>
      <c r="BJ19" s="1278"/>
      <c r="BK19" s="1278"/>
      <c r="BL19" s="1278"/>
      <c r="BM19" s="1278"/>
      <c r="BN19" s="1278"/>
      <c r="BO19" s="1278"/>
      <c r="BP19" s="1279"/>
      <c r="BQ19" s="133"/>
      <c r="BR19" s="1277" t="s">
        <v>373</v>
      </c>
      <c r="BS19" s="1278"/>
      <c r="BT19" s="1278"/>
      <c r="BU19" s="1278"/>
      <c r="BV19" s="1278"/>
      <c r="BW19" s="1278"/>
      <c r="BX19" s="1278"/>
      <c r="BY19" s="1278"/>
      <c r="BZ19" s="1278"/>
      <c r="CA19" s="1279"/>
      <c r="CB19" s="133"/>
      <c r="CC19" s="1277" t="s">
        <v>373</v>
      </c>
      <c r="CD19" s="1278"/>
      <c r="CE19" s="1278"/>
      <c r="CF19" s="1278"/>
      <c r="CG19" s="1278"/>
      <c r="CH19" s="1278"/>
      <c r="CI19" s="1278"/>
      <c r="CJ19" s="1278"/>
      <c r="CK19" s="1278"/>
      <c r="CL19" s="1279"/>
      <c r="CM19" s="133"/>
      <c r="CN19" s="1277" t="s">
        <v>373</v>
      </c>
      <c r="CO19" s="1278"/>
      <c r="CP19" s="1278"/>
      <c r="CQ19" s="1278"/>
      <c r="CR19" s="1278"/>
      <c r="CS19" s="1278"/>
      <c r="CT19" s="1278"/>
      <c r="CU19" s="1278"/>
      <c r="CV19" s="1278"/>
      <c r="CW19" s="1279"/>
      <c r="CX19" s="133"/>
      <c r="CY19" s="1277" t="s">
        <v>373</v>
      </c>
      <c r="CZ19" s="1278"/>
      <c r="DA19" s="1278"/>
      <c r="DB19" s="1278"/>
      <c r="DC19" s="1278"/>
      <c r="DD19" s="1278"/>
      <c r="DE19" s="1278"/>
      <c r="DF19" s="1278"/>
      <c r="DG19" s="1278"/>
      <c r="DH19" s="1279"/>
      <c r="DI19" s="133"/>
    </row>
    <row r="20" spans="1:119" ht="68.25" customHeight="1" x14ac:dyDescent="0.25">
      <c r="A20" s="1174" t="s">
        <v>615</v>
      </c>
      <c r="B20" s="1179" t="s">
        <v>806</v>
      </c>
      <c r="C20" s="1275">
        <f t="shared" ref="C20:J20" si="27">O20+Z20+AK20+AV20+BG20+BR20+CC20+CN20+CY20</f>
        <v>0</v>
      </c>
      <c r="D20" s="1280">
        <f t="shared" si="27"/>
        <v>0</v>
      </c>
      <c r="E20" s="1114">
        <f t="shared" si="27"/>
        <v>0</v>
      </c>
      <c r="F20" s="1114">
        <f t="shared" si="27"/>
        <v>0</v>
      </c>
      <c r="G20" s="1114">
        <f t="shared" si="27"/>
        <v>0</v>
      </c>
      <c r="H20" s="1114">
        <f t="shared" si="27"/>
        <v>0</v>
      </c>
      <c r="I20" s="1114">
        <f t="shared" si="27"/>
        <v>0</v>
      </c>
      <c r="J20" s="1114">
        <f t="shared" si="27"/>
        <v>0</v>
      </c>
      <c r="K20" s="51" t="s">
        <v>374</v>
      </c>
      <c r="L20" s="204">
        <v>1</v>
      </c>
      <c r="M20" s="58">
        <f t="shared" si="22"/>
        <v>0</v>
      </c>
      <c r="N20" s="66"/>
      <c r="O20" s="1273">
        <v>0</v>
      </c>
      <c r="P20" s="1066">
        <f>U20+V20</f>
        <v>0</v>
      </c>
      <c r="Q20" s="1069"/>
      <c r="R20" s="1069"/>
      <c r="S20" s="1069"/>
      <c r="T20" s="1069"/>
      <c r="U20" s="1459">
        <f>Q20+R20+S20+T20</f>
        <v>0</v>
      </c>
      <c r="V20" s="1069"/>
      <c r="W20" s="525" t="s">
        <v>374</v>
      </c>
      <c r="X20" s="672"/>
      <c r="Y20" s="66"/>
      <c r="Z20" s="1234">
        <v>0</v>
      </c>
      <c r="AA20" s="1280">
        <f>AF20+AG20</f>
        <v>0</v>
      </c>
      <c r="AB20" s="1024"/>
      <c r="AC20" s="1024"/>
      <c r="AD20" s="1024"/>
      <c r="AE20" s="1024"/>
      <c r="AF20" s="1471">
        <f>AB20+AC20+AD20+AE20</f>
        <v>0</v>
      </c>
      <c r="AG20" s="1024"/>
      <c r="AH20" s="51" t="s">
        <v>374</v>
      </c>
      <c r="AI20" s="570"/>
      <c r="AJ20" s="66"/>
      <c r="AK20" s="1234">
        <v>0</v>
      </c>
      <c r="AL20" s="1280">
        <f>AQ20+AR20</f>
        <v>0</v>
      </c>
      <c r="AM20" s="1024"/>
      <c r="AN20" s="1024"/>
      <c r="AO20" s="1024"/>
      <c r="AP20" s="1024"/>
      <c r="AQ20" s="1471">
        <f>AM20+AN20+AO20+AP20</f>
        <v>0</v>
      </c>
      <c r="AR20" s="1024"/>
      <c r="AS20" s="51" t="s">
        <v>374</v>
      </c>
      <c r="AT20" s="570"/>
      <c r="AU20" s="66"/>
      <c r="AV20" s="1234">
        <v>0</v>
      </c>
      <c r="AW20" s="1280">
        <f>BB20+BC20</f>
        <v>0</v>
      </c>
      <c r="AX20" s="1024"/>
      <c r="AY20" s="1024"/>
      <c r="AZ20" s="1024"/>
      <c r="BA20" s="1024"/>
      <c r="BB20" s="1471">
        <f>AX20+AY20+AZ20+BA20</f>
        <v>0</v>
      </c>
      <c r="BC20" s="1024"/>
      <c r="BD20" s="51" t="s">
        <v>374</v>
      </c>
      <c r="BE20" s="570"/>
      <c r="BF20" s="66"/>
      <c r="BG20" s="1234">
        <v>0</v>
      </c>
      <c r="BH20" s="1280">
        <f>BM20+BN20</f>
        <v>0</v>
      </c>
      <c r="BI20" s="1024"/>
      <c r="BJ20" s="1024"/>
      <c r="BK20" s="1024"/>
      <c r="BL20" s="1024"/>
      <c r="BM20" s="1471">
        <f>BI20+BJ20+BK20+BL20</f>
        <v>0</v>
      </c>
      <c r="BN20" s="1024"/>
      <c r="BO20" s="51" t="s">
        <v>374</v>
      </c>
      <c r="BP20" s="570"/>
      <c r="BQ20" s="66"/>
      <c r="BR20" s="1234">
        <v>0</v>
      </c>
      <c r="BS20" s="1280">
        <f>BX20+BY20</f>
        <v>0</v>
      </c>
      <c r="BT20" s="1024"/>
      <c r="BU20" s="1024"/>
      <c r="BV20" s="1024"/>
      <c r="BW20" s="1024"/>
      <c r="BX20" s="1471">
        <f>BT20+BU20+BV20+BW20</f>
        <v>0</v>
      </c>
      <c r="BY20" s="1024"/>
      <c r="BZ20" s="51" t="s">
        <v>374</v>
      </c>
      <c r="CA20" s="570"/>
      <c r="CB20" s="66"/>
      <c r="CC20" s="1234">
        <v>0</v>
      </c>
      <c r="CD20" s="1280">
        <f>CI20+CJ20</f>
        <v>0</v>
      </c>
      <c r="CE20" s="1024"/>
      <c r="CF20" s="1024"/>
      <c r="CG20" s="1024"/>
      <c r="CH20" s="1024"/>
      <c r="CI20" s="1471">
        <f>CE20+CF20+CG20+CH20</f>
        <v>0</v>
      </c>
      <c r="CJ20" s="1024"/>
      <c r="CK20" s="51" t="s">
        <v>374</v>
      </c>
      <c r="CL20" s="570"/>
      <c r="CM20" s="66"/>
      <c r="CN20" s="1234">
        <v>0</v>
      </c>
      <c r="CO20" s="1280">
        <f>CT20+CU20</f>
        <v>0</v>
      </c>
      <c r="CP20" s="1024"/>
      <c r="CQ20" s="1024"/>
      <c r="CR20" s="1024"/>
      <c r="CS20" s="1024"/>
      <c r="CT20" s="1471">
        <f>CP20+CQ20+CR20+CS20</f>
        <v>0</v>
      </c>
      <c r="CU20" s="1024"/>
      <c r="CV20" s="51" t="s">
        <v>374</v>
      </c>
      <c r="CW20" s="570"/>
      <c r="CX20" s="66"/>
      <c r="CY20" s="1234">
        <v>0</v>
      </c>
      <c r="CZ20" s="1280">
        <f>DE20+DF20</f>
        <v>0</v>
      </c>
      <c r="DA20" s="1024"/>
      <c r="DB20" s="1024"/>
      <c r="DC20" s="1024"/>
      <c r="DD20" s="1024"/>
      <c r="DE20" s="1471">
        <f>DA20+DB20+DC20+DD20</f>
        <v>0</v>
      </c>
      <c r="DF20" s="1024"/>
      <c r="DG20" s="51" t="s">
        <v>374</v>
      </c>
      <c r="DH20" s="570"/>
      <c r="DI20" s="66"/>
    </row>
    <row r="21" spans="1:119" ht="76.5" customHeight="1" x14ac:dyDescent="0.25">
      <c r="A21" s="1174"/>
      <c r="B21" s="1179"/>
      <c r="C21" s="1276"/>
      <c r="D21" s="1423"/>
      <c r="E21" s="1175"/>
      <c r="F21" s="1175"/>
      <c r="G21" s="1175"/>
      <c r="H21" s="1175"/>
      <c r="I21" s="1175"/>
      <c r="J21" s="1175"/>
      <c r="K21" s="51" t="s">
        <v>33</v>
      </c>
      <c r="L21" s="204">
        <v>30</v>
      </c>
      <c r="M21" s="58">
        <f t="shared" si="22"/>
        <v>0</v>
      </c>
      <c r="N21" s="66"/>
      <c r="O21" s="1282"/>
      <c r="P21" s="1083"/>
      <c r="Q21" s="1071"/>
      <c r="R21" s="1071"/>
      <c r="S21" s="1071"/>
      <c r="T21" s="1071"/>
      <c r="U21" s="1460"/>
      <c r="V21" s="1071"/>
      <c r="W21" s="525" t="s">
        <v>33</v>
      </c>
      <c r="X21" s="672"/>
      <c r="Y21" s="66"/>
      <c r="Z21" s="1256"/>
      <c r="AA21" s="1295"/>
      <c r="AB21" s="1029"/>
      <c r="AC21" s="1029"/>
      <c r="AD21" s="1029"/>
      <c r="AE21" s="1029"/>
      <c r="AF21" s="1472"/>
      <c r="AG21" s="1029"/>
      <c r="AH21" s="51" t="s">
        <v>33</v>
      </c>
      <c r="AI21" s="570"/>
      <c r="AJ21" s="66"/>
      <c r="AK21" s="1256"/>
      <c r="AL21" s="1295"/>
      <c r="AM21" s="1029"/>
      <c r="AN21" s="1029"/>
      <c r="AO21" s="1029"/>
      <c r="AP21" s="1029"/>
      <c r="AQ21" s="1472"/>
      <c r="AR21" s="1029"/>
      <c r="AS21" s="51" t="s">
        <v>33</v>
      </c>
      <c r="AT21" s="570"/>
      <c r="AU21" s="66"/>
      <c r="AV21" s="1256"/>
      <c r="AW21" s="1295"/>
      <c r="AX21" s="1029"/>
      <c r="AY21" s="1029"/>
      <c r="AZ21" s="1029"/>
      <c r="BA21" s="1029"/>
      <c r="BB21" s="1472"/>
      <c r="BC21" s="1029"/>
      <c r="BD21" s="51" t="s">
        <v>33</v>
      </c>
      <c r="BE21" s="570"/>
      <c r="BF21" s="66"/>
      <c r="BG21" s="1256"/>
      <c r="BH21" s="1295"/>
      <c r="BI21" s="1029"/>
      <c r="BJ21" s="1029"/>
      <c r="BK21" s="1029"/>
      <c r="BL21" s="1029"/>
      <c r="BM21" s="1472"/>
      <c r="BN21" s="1029"/>
      <c r="BO21" s="51" t="s">
        <v>33</v>
      </c>
      <c r="BP21" s="570"/>
      <c r="BQ21" s="66"/>
      <c r="BR21" s="1256"/>
      <c r="BS21" s="1295"/>
      <c r="BT21" s="1029"/>
      <c r="BU21" s="1029"/>
      <c r="BV21" s="1029"/>
      <c r="BW21" s="1029"/>
      <c r="BX21" s="1472"/>
      <c r="BY21" s="1029"/>
      <c r="BZ21" s="51" t="s">
        <v>33</v>
      </c>
      <c r="CA21" s="570"/>
      <c r="CB21" s="66"/>
      <c r="CC21" s="1256"/>
      <c r="CD21" s="1295"/>
      <c r="CE21" s="1029"/>
      <c r="CF21" s="1029"/>
      <c r="CG21" s="1029"/>
      <c r="CH21" s="1029"/>
      <c r="CI21" s="1472"/>
      <c r="CJ21" s="1029"/>
      <c r="CK21" s="51" t="s">
        <v>33</v>
      </c>
      <c r="CL21" s="570"/>
      <c r="CM21" s="66"/>
      <c r="CN21" s="1256"/>
      <c r="CO21" s="1295"/>
      <c r="CP21" s="1029"/>
      <c r="CQ21" s="1029"/>
      <c r="CR21" s="1029"/>
      <c r="CS21" s="1029"/>
      <c r="CT21" s="1472"/>
      <c r="CU21" s="1029"/>
      <c r="CV21" s="51" t="s">
        <v>33</v>
      </c>
      <c r="CW21" s="570"/>
      <c r="CX21" s="66"/>
      <c r="CY21" s="1256"/>
      <c r="CZ21" s="1295"/>
      <c r="DA21" s="1029"/>
      <c r="DB21" s="1029"/>
      <c r="DC21" s="1029"/>
      <c r="DD21" s="1029"/>
      <c r="DE21" s="1472"/>
      <c r="DF21" s="1029"/>
      <c r="DG21" s="51" t="s">
        <v>33</v>
      </c>
      <c r="DH21" s="570"/>
      <c r="DI21" s="66"/>
      <c r="DJ21" s="35">
        <v>46750</v>
      </c>
      <c r="DK21" s="35">
        <v>5500</v>
      </c>
      <c r="DL21" s="35"/>
      <c r="DM21" s="35">
        <v>2750</v>
      </c>
      <c r="DN21" s="35">
        <v>55000</v>
      </c>
      <c r="DO21" s="35"/>
    </row>
    <row r="22" spans="1:119" ht="66" customHeight="1" x14ac:dyDescent="0.25">
      <c r="A22" s="1174" t="s">
        <v>616</v>
      </c>
      <c r="B22" s="1179" t="s">
        <v>596</v>
      </c>
      <c r="C22" s="1275">
        <f t="shared" ref="C22:J22" si="28">O22+Z22+AK22+AV22+BG22+BR22+CC22+CN22+CY22</f>
        <v>4000000</v>
      </c>
      <c r="D22" s="1280">
        <f t="shared" si="28"/>
        <v>0</v>
      </c>
      <c r="E22" s="1114">
        <f t="shared" si="28"/>
        <v>0</v>
      </c>
      <c r="F22" s="1114">
        <f t="shared" si="28"/>
        <v>0</v>
      </c>
      <c r="G22" s="1114">
        <f t="shared" si="28"/>
        <v>0</v>
      </c>
      <c r="H22" s="1114">
        <f t="shared" si="28"/>
        <v>0</v>
      </c>
      <c r="I22" s="1114">
        <f t="shared" si="28"/>
        <v>0</v>
      </c>
      <c r="J22" s="1114">
        <f t="shared" si="28"/>
        <v>0</v>
      </c>
      <c r="K22" s="51" t="s">
        <v>375</v>
      </c>
      <c r="L22" s="204">
        <v>60</v>
      </c>
      <c r="M22" s="58">
        <f t="shared" si="22"/>
        <v>0</v>
      </c>
      <c r="N22" s="66"/>
      <c r="O22" s="1332">
        <v>0</v>
      </c>
      <c r="P22" s="1066">
        <f>U22+V22</f>
        <v>0</v>
      </c>
      <c r="Q22" s="1069"/>
      <c r="R22" s="1069"/>
      <c r="S22" s="1069"/>
      <c r="T22" s="1069"/>
      <c r="U22" s="1459">
        <f>Q22+R22+S22+T22</f>
        <v>0</v>
      </c>
      <c r="V22" s="1069"/>
      <c r="W22" s="525" t="s">
        <v>375</v>
      </c>
      <c r="X22" s="672"/>
      <c r="Y22" s="66"/>
      <c r="Z22" s="1113">
        <v>1000000</v>
      </c>
      <c r="AA22" s="1280">
        <f>AF22+AG22</f>
        <v>0</v>
      </c>
      <c r="AB22" s="1024"/>
      <c r="AC22" s="1024"/>
      <c r="AD22" s="1024"/>
      <c r="AE22" s="1024"/>
      <c r="AF22" s="1471">
        <f>AB22+AC22+AD22+AE22</f>
        <v>0</v>
      </c>
      <c r="AG22" s="1024"/>
      <c r="AH22" s="51" t="s">
        <v>375</v>
      </c>
      <c r="AI22" s="570"/>
      <c r="AJ22" s="66"/>
      <c r="AK22" s="1113">
        <v>1000000</v>
      </c>
      <c r="AL22" s="1280">
        <f>AQ22+AR22</f>
        <v>0</v>
      </c>
      <c r="AM22" s="1024"/>
      <c r="AN22" s="1024"/>
      <c r="AO22" s="1024"/>
      <c r="AP22" s="1024"/>
      <c r="AQ22" s="1471">
        <f>AM22+AN22+AO22+AP22</f>
        <v>0</v>
      </c>
      <c r="AR22" s="1024"/>
      <c r="AS22" s="51" t="s">
        <v>375</v>
      </c>
      <c r="AT22" s="570"/>
      <c r="AU22" s="66"/>
      <c r="AV22" s="1113">
        <v>1000000</v>
      </c>
      <c r="AW22" s="1280">
        <f>BB22+BC22</f>
        <v>0</v>
      </c>
      <c r="AX22" s="1024"/>
      <c r="AY22" s="1024"/>
      <c r="AZ22" s="1024"/>
      <c r="BA22" s="1024"/>
      <c r="BB22" s="1471">
        <f>AX22+AY22+AZ22+BA22</f>
        <v>0</v>
      </c>
      <c r="BC22" s="1024"/>
      <c r="BD22" s="51" t="s">
        <v>375</v>
      </c>
      <c r="BE22" s="570"/>
      <c r="BF22" s="66"/>
      <c r="BG22" s="1113">
        <v>1000000</v>
      </c>
      <c r="BH22" s="1280">
        <f>BM22+BN22</f>
        <v>0</v>
      </c>
      <c r="BI22" s="1024"/>
      <c r="BJ22" s="1024"/>
      <c r="BK22" s="1024"/>
      <c r="BL22" s="1024"/>
      <c r="BM22" s="1471">
        <f>BI22+BJ22+BK22+BL22</f>
        <v>0</v>
      </c>
      <c r="BN22" s="1024"/>
      <c r="BO22" s="51" t="s">
        <v>375</v>
      </c>
      <c r="BP22" s="570"/>
      <c r="BQ22" s="66"/>
      <c r="BR22" s="1113">
        <v>0</v>
      </c>
      <c r="BS22" s="1280">
        <f>BX22+BY22</f>
        <v>0</v>
      </c>
      <c r="BT22" s="1024"/>
      <c r="BU22" s="1024"/>
      <c r="BV22" s="1024"/>
      <c r="BW22" s="1024"/>
      <c r="BX22" s="1471">
        <f>BT22+BU22+BV22+BW22</f>
        <v>0</v>
      </c>
      <c r="BY22" s="1024"/>
      <c r="BZ22" s="51" t="s">
        <v>375</v>
      </c>
      <c r="CA22" s="570"/>
      <c r="CB22" s="66"/>
      <c r="CC22" s="1113">
        <v>0</v>
      </c>
      <c r="CD22" s="1280">
        <f>CI22+CJ22</f>
        <v>0</v>
      </c>
      <c r="CE22" s="1024"/>
      <c r="CF22" s="1024"/>
      <c r="CG22" s="1024"/>
      <c r="CH22" s="1024"/>
      <c r="CI22" s="1471">
        <f>CE22+CF22+CG22+CH22</f>
        <v>0</v>
      </c>
      <c r="CJ22" s="1024"/>
      <c r="CK22" s="51" t="s">
        <v>375</v>
      </c>
      <c r="CL22" s="570"/>
      <c r="CM22" s="66"/>
      <c r="CN22" s="1113">
        <v>0</v>
      </c>
      <c r="CO22" s="1280">
        <f>CT22+CU22</f>
        <v>0</v>
      </c>
      <c r="CP22" s="1024"/>
      <c r="CQ22" s="1024"/>
      <c r="CR22" s="1024"/>
      <c r="CS22" s="1024"/>
      <c r="CT22" s="1471">
        <f>CP22+CQ22+CR22+CS22</f>
        <v>0</v>
      </c>
      <c r="CU22" s="1024"/>
      <c r="CV22" s="51" t="s">
        <v>375</v>
      </c>
      <c r="CW22" s="570"/>
      <c r="CX22" s="66"/>
      <c r="CY22" s="1113">
        <v>0</v>
      </c>
      <c r="CZ22" s="1280">
        <f>DE22+DF22</f>
        <v>0</v>
      </c>
      <c r="DA22" s="1024"/>
      <c r="DB22" s="1024"/>
      <c r="DC22" s="1024"/>
      <c r="DD22" s="1024"/>
      <c r="DE22" s="1471">
        <f>DA22+DB22+DC22+DD22</f>
        <v>0</v>
      </c>
      <c r="DF22" s="1024"/>
      <c r="DG22" s="51" t="s">
        <v>375</v>
      </c>
      <c r="DH22" s="570"/>
      <c r="DI22" s="66"/>
    </row>
    <row r="23" spans="1:119" ht="58.5" customHeight="1" x14ac:dyDescent="0.25">
      <c r="A23" s="1174"/>
      <c r="B23" s="1179"/>
      <c r="C23" s="1276"/>
      <c r="D23" s="1423"/>
      <c r="E23" s="1175"/>
      <c r="F23" s="1175"/>
      <c r="G23" s="1175"/>
      <c r="H23" s="1175"/>
      <c r="I23" s="1175"/>
      <c r="J23" s="1175"/>
      <c r="K23" s="51" t="s">
        <v>376</v>
      </c>
      <c r="L23" s="204" t="s">
        <v>415</v>
      </c>
      <c r="M23" s="58">
        <f t="shared" si="22"/>
        <v>0</v>
      </c>
      <c r="N23" s="66"/>
      <c r="O23" s="1332"/>
      <c r="P23" s="1083"/>
      <c r="Q23" s="1071"/>
      <c r="R23" s="1071"/>
      <c r="S23" s="1071"/>
      <c r="T23" s="1071"/>
      <c r="U23" s="1460"/>
      <c r="V23" s="1071"/>
      <c r="W23" s="525" t="s">
        <v>376</v>
      </c>
      <c r="X23" s="672"/>
      <c r="Y23" s="66"/>
      <c r="Z23" s="1113"/>
      <c r="AA23" s="1295"/>
      <c r="AB23" s="1029"/>
      <c r="AC23" s="1029"/>
      <c r="AD23" s="1029"/>
      <c r="AE23" s="1029"/>
      <c r="AF23" s="1472"/>
      <c r="AG23" s="1029"/>
      <c r="AH23" s="51" t="s">
        <v>376</v>
      </c>
      <c r="AI23" s="570"/>
      <c r="AJ23" s="66"/>
      <c r="AK23" s="1113"/>
      <c r="AL23" s="1295"/>
      <c r="AM23" s="1029"/>
      <c r="AN23" s="1029"/>
      <c r="AO23" s="1029"/>
      <c r="AP23" s="1029"/>
      <c r="AQ23" s="1472"/>
      <c r="AR23" s="1029"/>
      <c r="AS23" s="51" t="s">
        <v>376</v>
      </c>
      <c r="AT23" s="570"/>
      <c r="AU23" s="66"/>
      <c r="AV23" s="1113"/>
      <c r="AW23" s="1295"/>
      <c r="AX23" s="1029"/>
      <c r="AY23" s="1029"/>
      <c r="AZ23" s="1029"/>
      <c r="BA23" s="1029"/>
      <c r="BB23" s="1472"/>
      <c r="BC23" s="1029"/>
      <c r="BD23" s="51" t="s">
        <v>376</v>
      </c>
      <c r="BE23" s="570"/>
      <c r="BF23" s="66"/>
      <c r="BG23" s="1113"/>
      <c r="BH23" s="1295"/>
      <c r="BI23" s="1029"/>
      <c r="BJ23" s="1029"/>
      <c r="BK23" s="1029"/>
      <c r="BL23" s="1029"/>
      <c r="BM23" s="1472"/>
      <c r="BN23" s="1029"/>
      <c r="BO23" s="51" t="s">
        <v>376</v>
      </c>
      <c r="BP23" s="570"/>
      <c r="BQ23" s="66"/>
      <c r="BR23" s="1113"/>
      <c r="BS23" s="1295"/>
      <c r="BT23" s="1029"/>
      <c r="BU23" s="1029"/>
      <c r="BV23" s="1029"/>
      <c r="BW23" s="1029"/>
      <c r="BX23" s="1472"/>
      <c r="BY23" s="1029"/>
      <c r="BZ23" s="51" t="s">
        <v>376</v>
      </c>
      <c r="CA23" s="570"/>
      <c r="CB23" s="66"/>
      <c r="CC23" s="1113"/>
      <c r="CD23" s="1295"/>
      <c r="CE23" s="1029"/>
      <c r="CF23" s="1029"/>
      <c r="CG23" s="1029"/>
      <c r="CH23" s="1029"/>
      <c r="CI23" s="1472"/>
      <c r="CJ23" s="1029"/>
      <c r="CK23" s="51" t="s">
        <v>376</v>
      </c>
      <c r="CL23" s="570"/>
      <c r="CM23" s="66"/>
      <c r="CN23" s="1113"/>
      <c r="CO23" s="1295"/>
      <c r="CP23" s="1029"/>
      <c r="CQ23" s="1029"/>
      <c r="CR23" s="1029"/>
      <c r="CS23" s="1029"/>
      <c r="CT23" s="1472"/>
      <c r="CU23" s="1029"/>
      <c r="CV23" s="51" t="s">
        <v>376</v>
      </c>
      <c r="CW23" s="570"/>
      <c r="CX23" s="66"/>
      <c r="CY23" s="1113"/>
      <c r="CZ23" s="1295"/>
      <c r="DA23" s="1029"/>
      <c r="DB23" s="1029"/>
      <c r="DC23" s="1029"/>
      <c r="DD23" s="1029"/>
      <c r="DE23" s="1472"/>
      <c r="DF23" s="1029"/>
      <c r="DG23" s="51" t="s">
        <v>376</v>
      </c>
      <c r="DH23" s="570"/>
      <c r="DI23" s="66"/>
      <c r="DJ23" s="35">
        <v>164050</v>
      </c>
      <c r="DK23" s="35">
        <v>19300</v>
      </c>
      <c r="DL23" s="35"/>
      <c r="DM23" s="35"/>
      <c r="DN23" s="35">
        <v>183350</v>
      </c>
      <c r="DO23" s="35">
        <v>9650</v>
      </c>
    </row>
    <row r="24" spans="1:119" ht="15" customHeight="1" x14ac:dyDescent="0.25">
      <c r="A24" s="1180" t="s">
        <v>377</v>
      </c>
      <c r="B24" s="1181"/>
      <c r="C24" s="1181"/>
      <c r="D24" s="1181"/>
      <c r="E24" s="1181"/>
      <c r="F24" s="1181"/>
      <c r="G24" s="1181"/>
      <c r="H24" s="1181"/>
      <c r="I24" s="1181"/>
      <c r="J24" s="1181"/>
      <c r="K24" s="1181"/>
      <c r="L24" s="1181"/>
      <c r="M24" s="1182"/>
      <c r="N24" s="133"/>
      <c r="O24" s="1041" t="s">
        <v>377</v>
      </c>
      <c r="P24" s="1042"/>
      <c r="Q24" s="1042"/>
      <c r="R24" s="1042"/>
      <c r="S24" s="1042"/>
      <c r="T24" s="1042"/>
      <c r="U24" s="1042"/>
      <c r="V24" s="1042"/>
      <c r="W24" s="1042"/>
      <c r="X24" s="1043"/>
      <c r="Y24" s="133"/>
      <c r="Z24" s="1277" t="s">
        <v>377</v>
      </c>
      <c r="AA24" s="1278"/>
      <c r="AB24" s="1278"/>
      <c r="AC24" s="1278"/>
      <c r="AD24" s="1278"/>
      <c r="AE24" s="1278"/>
      <c r="AF24" s="1278"/>
      <c r="AG24" s="1278"/>
      <c r="AH24" s="1278"/>
      <c r="AI24" s="1279"/>
      <c r="AJ24" s="133"/>
      <c r="AK24" s="1277" t="s">
        <v>377</v>
      </c>
      <c r="AL24" s="1278"/>
      <c r="AM24" s="1278"/>
      <c r="AN24" s="1278"/>
      <c r="AO24" s="1278"/>
      <c r="AP24" s="1278"/>
      <c r="AQ24" s="1278"/>
      <c r="AR24" s="1278"/>
      <c r="AS24" s="1278"/>
      <c r="AT24" s="1279"/>
      <c r="AU24" s="133"/>
      <c r="AV24" s="1277" t="s">
        <v>377</v>
      </c>
      <c r="AW24" s="1278"/>
      <c r="AX24" s="1278"/>
      <c r="AY24" s="1278"/>
      <c r="AZ24" s="1278"/>
      <c r="BA24" s="1278"/>
      <c r="BB24" s="1278"/>
      <c r="BC24" s="1278"/>
      <c r="BD24" s="1278"/>
      <c r="BE24" s="1279"/>
      <c r="BF24" s="133"/>
      <c r="BG24" s="1277" t="s">
        <v>377</v>
      </c>
      <c r="BH24" s="1278"/>
      <c r="BI24" s="1278"/>
      <c r="BJ24" s="1278"/>
      <c r="BK24" s="1278"/>
      <c r="BL24" s="1278"/>
      <c r="BM24" s="1278"/>
      <c r="BN24" s="1278"/>
      <c r="BO24" s="1278"/>
      <c r="BP24" s="1279"/>
      <c r="BQ24" s="133"/>
      <c r="BR24" s="1277" t="s">
        <v>377</v>
      </c>
      <c r="BS24" s="1278"/>
      <c r="BT24" s="1278"/>
      <c r="BU24" s="1278"/>
      <c r="BV24" s="1278"/>
      <c r="BW24" s="1278"/>
      <c r="BX24" s="1278"/>
      <c r="BY24" s="1278"/>
      <c r="BZ24" s="1278"/>
      <c r="CA24" s="1279"/>
      <c r="CB24" s="133"/>
      <c r="CC24" s="1277" t="s">
        <v>377</v>
      </c>
      <c r="CD24" s="1278"/>
      <c r="CE24" s="1278"/>
      <c r="CF24" s="1278"/>
      <c r="CG24" s="1278"/>
      <c r="CH24" s="1278"/>
      <c r="CI24" s="1278"/>
      <c r="CJ24" s="1278"/>
      <c r="CK24" s="1278"/>
      <c r="CL24" s="1279"/>
      <c r="CM24" s="133"/>
      <c r="CN24" s="1277" t="s">
        <v>377</v>
      </c>
      <c r="CO24" s="1278"/>
      <c r="CP24" s="1278"/>
      <c r="CQ24" s="1278"/>
      <c r="CR24" s="1278"/>
      <c r="CS24" s="1278"/>
      <c r="CT24" s="1278"/>
      <c r="CU24" s="1278"/>
      <c r="CV24" s="1278"/>
      <c r="CW24" s="1279"/>
      <c r="CX24" s="133"/>
      <c r="CY24" s="1277" t="s">
        <v>377</v>
      </c>
      <c r="CZ24" s="1278"/>
      <c r="DA24" s="1278"/>
      <c r="DB24" s="1278"/>
      <c r="DC24" s="1278"/>
      <c r="DD24" s="1278"/>
      <c r="DE24" s="1278"/>
      <c r="DF24" s="1278"/>
      <c r="DG24" s="1278"/>
      <c r="DH24" s="1279"/>
      <c r="DI24" s="133"/>
    </row>
    <row r="25" spans="1:119" ht="78.75" customHeight="1" x14ac:dyDescent="0.25">
      <c r="A25" s="1174" t="s">
        <v>378</v>
      </c>
      <c r="B25" s="1186" t="s">
        <v>805</v>
      </c>
      <c r="C25" s="1275">
        <f>O25+Z25+AK25+AV25+BG25+BR25+CC25+CN25+CY25</f>
        <v>55000</v>
      </c>
      <c r="D25" s="1280">
        <f>P25+AA25+AL25+AW25+BH25+BS25+CD25+CO25+CZ25</f>
        <v>0</v>
      </c>
      <c r="E25" s="1114">
        <f t="shared" ref="E25:J25" si="29">Q25+AB25+AM25+AX25+BI25+BT25+CE25+CP25+DA25</f>
        <v>0</v>
      </c>
      <c r="F25" s="1114">
        <f t="shared" si="29"/>
        <v>0</v>
      </c>
      <c r="G25" s="1114">
        <f t="shared" si="29"/>
        <v>0</v>
      </c>
      <c r="H25" s="1114">
        <f t="shared" si="29"/>
        <v>0</v>
      </c>
      <c r="I25" s="1114">
        <f t="shared" si="29"/>
        <v>0</v>
      </c>
      <c r="J25" s="1114">
        <f t="shared" si="29"/>
        <v>0</v>
      </c>
      <c r="K25" s="51" t="s">
        <v>379</v>
      </c>
      <c r="L25" s="204">
        <v>1</v>
      </c>
      <c r="M25" s="58">
        <f t="shared" si="22"/>
        <v>0</v>
      </c>
      <c r="N25" s="66"/>
      <c r="O25" s="1332">
        <v>0</v>
      </c>
      <c r="P25" s="1066">
        <f>U25+V25</f>
        <v>0</v>
      </c>
      <c r="Q25" s="1069"/>
      <c r="R25" s="1069"/>
      <c r="S25" s="1069"/>
      <c r="T25" s="1069"/>
      <c r="U25" s="1459">
        <f>Q25+R25+S25+T25</f>
        <v>0</v>
      </c>
      <c r="V25" s="1069"/>
      <c r="W25" s="525" t="s">
        <v>379</v>
      </c>
      <c r="X25" s="672"/>
      <c r="Y25" s="66"/>
      <c r="Z25" s="1113">
        <v>25000</v>
      </c>
      <c r="AA25" s="1280">
        <f>AF25+AG25</f>
        <v>0</v>
      </c>
      <c r="AB25" s="1024"/>
      <c r="AC25" s="1024"/>
      <c r="AD25" s="1024"/>
      <c r="AE25" s="1024"/>
      <c r="AF25" s="1471">
        <f>AB25+AC25+AD25+AE25</f>
        <v>0</v>
      </c>
      <c r="AG25" s="1024"/>
      <c r="AH25" s="51" t="s">
        <v>379</v>
      </c>
      <c r="AI25" s="570"/>
      <c r="AJ25" s="66"/>
      <c r="AK25" s="1113">
        <v>30000</v>
      </c>
      <c r="AL25" s="1280">
        <f>AQ25+AR25</f>
        <v>0</v>
      </c>
      <c r="AM25" s="1024"/>
      <c r="AN25" s="1024"/>
      <c r="AO25" s="1024"/>
      <c r="AP25" s="1024"/>
      <c r="AQ25" s="1471">
        <f>AM25+AN25+AO25+AP25</f>
        <v>0</v>
      </c>
      <c r="AR25" s="1024"/>
      <c r="AS25" s="51" t="s">
        <v>379</v>
      </c>
      <c r="AT25" s="570"/>
      <c r="AU25" s="66"/>
      <c r="AV25" s="1113">
        <v>0</v>
      </c>
      <c r="AW25" s="1280">
        <f>BB25+BC25</f>
        <v>0</v>
      </c>
      <c r="AX25" s="1024"/>
      <c r="AY25" s="1024"/>
      <c r="AZ25" s="1024"/>
      <c r="BA25" s="1024"/>
      <c r="BB25" s="1471">
        <f>AX25+AY25+AZ25+BA25</f>
        <v>0</v>
      </c>
      <c r="BC25" s="1024"/>
      <c r="BD25" s="51" t="s">
        <v>379</v>
      </c>
      <c r="BE25" s="570"/>
      <c r="BF25" s="66"/>
      <c r="BG25" s="1113">
        <v>0</v>
      </c>
      <c r="BH25" s="1280">
        <f>BM25+BN25</f>
        <v>0</v>
      </c>
      <c r="BI25" s="1024"/>
      <c r="BJ25" s="1024"/>
      <c r="BK25" s="1024"/>
      <c r="BL25" s="1024"/>
      <c r="BM25" s="1471">
        <f>BI25+BJ25+BK25+BL25</f>
        <v>0</v>
      </c>
      <c r="BN25" s="1024"/>
      <c r="BO25" s="51" t="s">
        <v>379</v>
      </c>
      <c r="BP25" s="570"/>
      <c r="BQ25" s="66"/>
      <c r="BR25" s="1113">
        <v>0</v>
      </c>
      <c r="BS25" s="1280">
        <f>BX25+BY25</f>
        <v>0</v>
      </c>
      <c r="BT25" s="1024"/>
      <c r="BU25" s="1024"/>
      <c r="BV25" s="1024"/>
      <c r="BW25" s="1024"/>
      <c r="BX25" s="1471">
        <f>BT25+BU25+BV25+BW25</f>
        <v>0</v>
      </c>
      <c r="BY25" s="1024"/>
      <c r="BZ25" s="51" t="s">
        <v>379</v>
      </c>
      <c r="CA25" s="570"/>
      <c r="CB25" s="66"/>
      <c r="CC25" s="1113">
        <v>0</v>
      </c>
      <c r="CD25" s="1280">
        <f>CI25+CJ25</f>
        <v>0</v>
      </c>
      <c r="CE25" s="1024"/>
      <c r="CF25" s="1024"/>
      <c r="CG25" s="1024"/>
      <c r="CH25" s="1024"/>
      <c r="CI25" s="1471">
        <f>CE25+CF25+CG25+CH25</f>
        <v>0</v>
      </c>
      <c r="CJ25" s="1024"/>
      <c r="CK25" s="51" t="s">
        <v>379</v>
      </c>
      <c r="CL25" s="570"/>
      <c r="CM25" s="66"/>
      <c r="CN25" s="1113">
        <v>0</v>
      </c>
      <c r="CO25" s="1280">
        <f>CT25+CU25</f>
        <v>0</v>
      </c>
      <c r="CP25" s="1024"/>
      <c r="CQ25" s="1024"/>
      <c r="CR25" s="1024"/>
      <c r="CS25" s="1024"/>
      <c r="CT25" s="1471">
        <f>CP25+CQ25+CR25+CS25</f>
        <v>0</v>
      </c>
      <c r="CU25" s="1024"/>
      <c r="CV25" s="51" t="s">
        <v>379</v>
      </c>
      <c r="CW25" s="570"/>
      <c r="CX25" s="66"/>
      <c r="CY25" s="1113">
        <v>0</v>
      </c>
      <c r="CZ25" s="1280">
        <f>DE25+DF25</f>
        <v>0</v>
      </c>
      <c r="DA25" s="1024"/>
      <c r="DB25" s="1024"/>
      <c r="DC25" s="1024"/>
      <c r="DD25" s="1024"/>
      <c r="DE25" s="1471">
        <f>DA25+DB25+DC25+DD25</f>
        <v>0</v>
      </c>
      <c r="DF25" s="1024"/>
      <c r="DG25" s="51" t="s">
        <v>379</v>
      </c>
      <c r="DH25" s="570"/>
      <c r="DI25" s="66"/>
      <c r="DJ25" s="35">
        <v>29750</v>
      </c>
      <c r="DK25" s="35">
        <v>3500</v>
      </c>
      <c r="DL25" s="35"/>
      <c r="DM25" s="35">
        <v>1750</v>
      </c>
      <c r="DN25" s="35">
        <v>35000</v>
      </c>
      <c r="DO25" s="35"/>
    </row>
    <row r="26" spans="1:119" ht="75" customHeight="1" x14ac:dyDescent="0.25">
      <c r="A26" s="1174"/>
      <c r="B26" s="1186"/>
      <c r="C26" s="1276"/>
      <c r="D26" s="1423"/>
      <c r="E26" s="1175"/>
      <c r="F26" s="1175"/>
      <c r="G26" s="1175"/>
      <c r="H26" s="1175"/>
      <c r="I26" s="1175"/>
      <c r="J26" s="1175"/>
      <c r="K26" s="51" t="s">
        <v>372</v>
      </c>
      <c r="L26" s="204">
        <v>0.6</v>
      </c>
      <c r="M26" s="58">
        <f t="shared" si="22"/>
        <v>0</v>
      </c>
      <c r="N26" s="66"/>
      <c r="O26" s="1332"/>
      <c r="P26" s="1083"/>
      <c r="Q26" s="1071"/>
      <c r="R26" s="1071"/>
      <c r="S26" s="1071"/>
      <c r="T26" s="1071"/>
      <c r="U26" s="1460"/>
      <c r="V26" s="1071"/>
      <c r="W26" s="525" t="s">
        <v>372</v>
      </c>
      <c r="X26" s="672"/>
      <c r="Y26" s="66"/>
      <c r="Z26" s="1113"/>
      <c r="AA26" s="1295"/>
      <c r="AB26" s="1029"/>
      <c r="AC26" s="1029"/>
      <c r="AD26" s="1029"/>
      <c r="AE26" s="1029"/>
      <c r="AF26" s="1472"/>
      <c r="AG26" s="1029"/>
      <c r="AH26" s="51" t="s">
        <v>372</v>
      </c>
      <c r="AI26" s="570"/>
      <c r="AJ26" s="66"/>
      <c r="AK26" s="1113"/>
      <c r="AL26" s="1295"/>
      <c r="AM26" s="1029"/>
      <c r="AN26" s="1029"/>
      <c r="AO26" s="1029"/>
      <c r="AP26" s="1029"/>
      <c r="AQ26" s="1472"/>
      <c r="AR26" s="1029"/>
      <c r="AS26" s="51" t="s">
        <v>372</v>
      </c>
      <c r="AT26" s="570"/>
      <c r="AU26" s="66"/>
      <c r="AV26" s="1113"/>
      <c r="AW26" s="1295"/>
      <c r="AX26" s="1029"/>
      <c r="AY26" s="1029"/>
      <c r="AZ26" s="1029"/>
      <c r="BA26" s="1029"/>
      <c r="BB26" s="1472"/>
      <c r="BC26" s="1029"/>
      <c r="BD26" s="51" t="s">
        <v>372</v>
      </c>
      <c r="BE26" s="570"/>
      <c r="BF26" s="66"/>
      <c r="BG26" s="1113"/>
      <c r="BH26" s="1295"/>
      <c r="BI26" s="1029"/>
      <c r="BJ26" s="1029"/>
      <c r="BK26" s="1029"/>
      <c r="BL26" s="1029"/>
      <c r="BM26" s="1472"/>
      <c r="BN26" s="1029"/>
      <c r="BO26" s="51" t="s">
        <v>372</v>
      </c>
      <c r="BP26" s="570"/>
      <c r="BQ26" s="66"/>
      <c r="BR26" s="1113"/>
      <c r="BS26" s="1295"/>
      <c r="BT26" s="1029"/>
      <c r="BU26" s="1029"/>
      <c r="BV26" s="1029"/>
      <c r="BW26" s="1029"/>
      <c r="BX26" s="1472"/>
      <c r="BY26" s="1029"/>
      <c r="BZ26" s="51" t="s">
        <v>372</v>
      </c>
      <c r="CA26" s="570"/>
      <c r="CB26" s="66"/>
      <c r="CC26" s="1113"/>
      <c r="CD26" s="1295"/>
      <c r="CE26" s="1029"/>
      <c r="CF26" s="1029"/>
      <c r="CG26" s="1029"/>
      <c r="CH26" s="1029"/>
      <c r="CI26" s="1472"/>
      <c r="CJ26" s="1029"/>
      <c r="CK26" s="51" t="s">
        <v>372</v>
      </c>
      <c r="CL26" s="570"/>
      <c r="CM26" s="66"/>
      <c r="CN26" s="1113"/>
      <c r="CO26" s="1295"/>
      <c r="CP26" s="1029"/>
      <c r="CQ26" s="1029"/>
      <c r="CR26" s="1029"/>
      <c r="CS26" s="1029"/>
      <c r="CT26" s="1472"/>
      <c r="CU26" s="1029"/>
      <c r="CV26" s="51" t="s">
        <v>372</v>
      </c>
      <c r="CW26" s="570"/>
      <c r="CX26" s="66"/>
      <c r="CY26" s="1113"/>
      <c r="CZ26" s="1295"/>
      <c r="DA26" s="1029"/>
      <c r="DB26" s="1029"/>
      <c r="DC26" s="1029"/>
      <c r="DD26" s="1029"/>
      <c r="DE26" s="1472"/>
      <c r="DF26" s="1029"/>
      <c r="DG26" s="51" t="s">
        <v>372</v>
      </c>
      <c r="DH26" s="570"/>
      <c r="DI26" s="66"/>
    </row>
    <row r="27" spans="1:119" ht="90" customHeight="1" x14ac:dyDescent="0.25">
      <c r="A27" s="1174" t="s">
        <v>617</v>
      </c>
      <c r="B27" s="1179" t="s">
        <v>597</v>
      </c>
      <c r="C27" s="1275">
        <f>O27+Z27+AK27+AV27+BG27+BR27+CC27+CN27+CY27</f>
        <v>193000</v>
      </c>
      <c r="D27" s="1280">
        <f>P27+AA27+AL27+AW27+BH27+BS27+CD27+CO27+CZ27</f>
        <v>0</v>
      </c>
      <c r="E27" s="1114">
        <f t="shared" ref="E27:J27" si="30">Q27+AB27+AM27+AX27+BI27+BT27+CE27+CP27+DA27</f>
        <v>0</v>
      </c>
      <c r="F27" s="1114">
        <f t="shared" si="30"/>
        <v>0</v>
      </c>
      <c r="G27" s="1114">
        <f t="shared" si="30"/>
        <v>0</v>
      </c>
      <c r="H27" s="1114">
        <f t="shared" si="30"/>
        <v>0</v>
      </c>
      <c r="I27" s="1114">
        <f t="shared" si="30"/>
        <v>0</v>
      </c>
      <c r="J27" s="1114">
        <f t="shared" si="30"/>
        <v>0</v>
      </c>
      <c r="K27" s="51" t="s">
        <v>380</v>
      </c>
      <c r="L27" s="204">
        <v>1</v>
      </c>
      <c r="M27" s="58">
        <f t="shared" si="22"/>
        <v>0</v>
      </c>
      <c r="N27" s="66"/>
      <c r="O27" s="1332">
        <v>0</v>
      </c>
      <c r="P27" s="1066">
        <f>U27+V27</f>
        <v>0</v>
      </c>
      <c r="Q27" s="1069"/>
      <c r="R27" s="1069"/>
      <c r="S27" s="1069"/>
      <c r="T27" s="1069"/>
      <c r="U27" s="1459">
        <f>Q27+R27+S27+T27</f>
        <v>0</v>
      </c>
      <c r="V27" s="1069"/>
      <c r="W27" s="525" t="s">
        <v>380</v>
      </c>
      <c r="X27" s="672"/>
      <c r="Y27" s="66"/>
      <c r="Z27" s="1113">
        <v>50000</v>
      </c>
      <c r="AA27" s="1280">
        <f>AF27+AG27</f>
        <v>0</v>
      </c>
      <c r="AB27" s="1024"/>
      <c r="AC27" s="1024"/>
      <c r="AD27" s="1024"/>
      <c r="AE27" s="1024"/>
      <c r="AF27" s="1471">
        <f>AB27+AC27+AD27+AE27</f>
        <v>0</v>
      </c>
      <c r="AG27" s="1024"/>
      <c r="AH27" s="51" t="s">
        <v>380</v>
      </c>
      <c r="AI27" s="570"/>
      <c r="AJ27" s="66"/>
      <c r="AK27" s="1113">
        <v>60000</v>
      </c>
      <c r="AL27" s="1280">
        <f>AQ27+AR27</f>
        <v>0</v>
      </c>
      <c r="AM27" s="1024"/>
      <c r="AN27" s="1024"/>
      <c r="AO27" s="1024"/>
      <c r="AP27" s="1024"/>
      <c r="AQ27" s="1471">
        <f>AM27+AN27+AO27+AP27</f>
        <v>0</v>
      </c>
      <c r="AR27" s="1024"/>
      <c r="AS27" s="51" t="s">
        <v>380</v>
      </c>
      <c r="AT27" s="570"/>
      <c r="AU27" s="66"/>
      <c r="AV27" s="1113">
        <v>83000</v>
      </c>
      <c r="AW27" s="1280">
        <f>BB27+BC27</f>
        <v>0</v>
      </c>
      <c r="AX27" s="1024"/>
      <c r="AY27" s="1024"/>
      <c r="AZ27" s="1024"/>
      <c r="BA27" s="1024"/>
      <c r="BB27" s="1471">
        <f>AX27+AY27+AZ27+BA27</f>
        <v>0</v>
      </c>
      <c r="BC27" s="1024"/>
      <c r="BD27" s="51" t="s">
        <v>380</v>
      </c>
      <c r="BE27" s="570"/>
      <c r="BF27" s="66"/>
      <c r="BG27" s="1113">
        <v>0</v>
      </c>
      <c r="BH27" s="1280">
        <f>BM27+BN27</f>
        <v>0</v>
      </c>
      <c r="BI27" s="1024"/>
      <c r="BJ27" s="1024"/>
      <c r="BK27" s="1024"/>
      <c r="BL27" s="1024"/>
      <c r="BM27" s="1471">
        <f>BI27+BJ27+BK27+BL27</f>
        <v>0</v>
      </c>
      <c r="BN27" s="1024"/>
      <c r="BO27" s="51" t="s">
        <v>380</v>
      </c>
      <c r="BP27" s="570"/>
      <c r="BQ27" s="66"/>
      <c r="BR27" s="1113">
        <v>0</v>
      </c>
      <c r="BS27" s="1280">
        <f>BX27+BY27</f>
        <v>0</v>
      </c>
      <c r="BT27" s="1024"/>
      <c r="BU27" s="1024"/>
      <c r="BV27" s="1024"/>
      <c r="BW27" s="1024"/>
      <c r="BX27" s="1471">
        <f>BT27+BU27+BV27+BW27</f>
        <v>0</v>
      </c>
      <c r="BY27" s="1024"/>
      <c r="BZ27" s="51" t="s">
        <v>380</v>
      </c>
      <c r="CA27" s="570"/>
      <c r="CB27" s="66"/>
      <c r="CC27" s="1113">
        <v>0</v>
      </c>
      <c r="CD27" s="1280">
        <f>CI27+CJ27</f>
        <v>0</v>
      </c>
      <c r="CE27" s="1024"/>
      <c r="CF27" s="1024"/>
      <c r="CG27" s="1024"/>
      <c r="CH27" s="1024"/>
      <c r="CI27" s="1471">
        <f>CE27+CF27+CG27+CH27</f>
        <v>0</v>
      </c>
      <c r="CJ27" s="1024"/>
      <c r="CK27" s="51" t="s">
        <v>380</v>
      </c>
      <c r="CL27" s="570"/>
      <c r="CM27" s="66"/>
      <c r="CN27" s="1113">
        <v>0</v>
      </c>
      <c r="CO27" s="1280">
        <f>CT27+CU27</f>
        <v>0</v>
      </c>
      <c r="CP27" s="1024"/>
      <c r="CQ27" s="1024"/>
      <c r="CR27" s="1024"/>
      <c r="CS27" s="1024"/>
      <c r="CT27" s="1471">
        <f>CP27+CQ27+CR27+CS27</f>
        <v>0</v>
      </c>
      <c r="CU27" s="1024"/>
      <c r="CV27" s="51" t="s">
        <v>380</v>
      </c>
      <c r="CW27" s="570"/>
      <c r="CX27" s="66"/>
      <c r="CY27" s="1113">
        <v>0</v>
      </c>
      <c r="CZ27" s="1280">
        <f>DE27+DF27</f>
        <v>0</v>
      </c>
      <c r="DA27" s="1024"/>
      <c r="DB27" s="1024"/>
      <c r="DC27" s="1024"/>
      <c r="DD27" s="1024"/>
      <c r="DE27" s="1471">
        <f>DA27+DB27+DC27+DD27</f>
        <v>0</v>
      </c>
      <c r="DF27" s="1024"/>
      <c r="DG27" s="51" t="s">
        <v>380</v>
      </c>
      <c r="DH27" s="570"/>
      <c r="DI27" s="66"/>
      <c r="DJ27" s="35">
        <v>113900</v>
      </c>
      <c r="DK27" s="35">
        <v>13400</v>
      </c>
      <c r="DL27" s="35"/>
      <c r="DM27" s="35"/>
      <c r="DN27" s="35">
        <v>127300</v>
      </c>
      <c r="DO27" s="35">
        <v>6700</v>
      </c>
    </row>
    <row r="28" spans="1:119" ht="111.75" customHeight="1" x14ac:dyDescent="0.25">
      <c r="A28" s="1174"/>
      <c r="B28" s="1179"/>
      <c r="C28" s="1276"/>
      <c r="D28" s="1423"/>
      <c r="E28" s="1175"/>
      <c r="F28" s="1175"/>
      <c r="G28" s="1175"/>
      <c r="H28" s="1175"/>
      <c r="I28" s="1175"/>
      <c r="J28" s="1175"/>
      <c r="K28" s="51" t="s">
        <v>381</v>
      </c>
      <c r="L28" s="207">
        <v>1380</v>
      </c>
      <c r="M28" s="58">
        <f t="shared" si="22"/>
        <v>0</v>
      </c>
      <c r="N28" s="89"/>
      <c r="O28" s="1332"/>
      <c r="P28" s="1083"/>
      <c r="Q28" s="1071"/>
      <c r="R28" s="1071"/>
      <c r="S28" s="1071"/>
      <c r="T28" s="1071"/>
      <c r="U28" s="1460"/>
      <c r="V28" s="1071"/>
      <c r="W28" s="525" t="s">
        <v>381</v>
      </c>
      <c r="X28" s="676"/>
      <c r="Y28" s="89"/>
      <c r="Z28" s="1113"/>
      <c r="AA28" s="1295"/>
      <c r="AB28" s="1029"/>
      <c r="AC28" s="1029"/>
      <c r="AD28" s="1029"/>
      <c r="AE28" s="1029"/>
      <c r="AF28" s="1472"/>
      <c r="AG28" s="1029"/>
      <c r="AH28" s="51" t="s">
        <v>381</v>
      </c>
      <c r="AI28" s="198"/>
      <c r="AJ28" s="89"/>
      <c r="AK28" s="1113"/>
      <c r="AL28" s="1295"/>
      <c r="AM28" s="1029"/>
      <c r="AN28" s="1029"/>
      <c r="AO28" s="1029"/>
      <c r="AP28" s="1029"/>
      <c r="AQ28" s="1472"/>
      <c r="AR28" s="1029"/>
      <c r="AS28" s="51" t="s">
        <v>381</v>
      </c>
      <c r="AT28" s="198"/>
      <c r="AU28" s="89"/>
      <c r="AV28" s="1113"/>
      <c r="AW28" s="1295"/>
      <c r="AX28" s="1029"/>
      <c r="AY28" s="1029"/>
      <c r="AZ28" s="1029"/>
      <c r="BA28" s="1029"/>
      <c r="BB28" s="1472"/>
      <c r="BC28" s="1029"/>
      <c r="BD28" s="51" t="s">
        <v>381</v>
      </c>
      <c r="BE28" s="198"/>
      <c r="BF28" s="89"/>
      <c r="BG28" s="1113"/>
      <c r="BH28" s="1295"/>
      <c r="BI28" s="1029"/>
      <c r="BJ28" s="1029"/>
      <c r="BK28" s="1029"/>
      <c r="BL28" s="1029"/>
      <c r="BM28" s="1472"/>
      <c r="BN28" s="1029"/>
      <c r="BO28" s="51" t="s">
        <v>381</v>
      </c>
      <c r="BP28" s="198"/>
      <c r="BQ28" s="89"/>
      <c r="BR28" s="1113"/>
      <c r="BS28" s="1295"/>
      <c r="BT28" s="1029"/>
      <c r="BU28" s="1029"/>
      <c r="BV28" s="1029"/>
      <c r="BW28" s="1029"/>
      <c r="BX28" s="1472"/>
      <c r="BY28" s="1029"/>
      <c r="BZ28" s="51" t="s">
        <v>381</v>
      </c>
      <c r="CA28" s="198"/>
      <c r="CB28" s="89"/>
      <c r="CC28" s="1113"/>
      <c r="CD28" s="1295"/>
      <c r="CE28" s="1029"/>
      <c r="CF28" s="1029"/>
      <c r="CG28" s="1029"/>
      <c r="CH28" s="1029"/>
      <c r="CI28" s="1472"/>
      <c r="CJ28" s="1029"/>
      <c r="CK28" s="51" t="s">
        <v>381</v>
      </c>
      <c r="CL28" s="198"/>
      <c r="CM28" s="89"/>
      <c r="CN28" s="1113"/>
      <c r="CO28" s="1295"/>
      <c r="CP28" s="1029"/>
      <c r="CQ28" s="1029"/>
      <c r="CR28" s="1029"/>
      <c r="CS28" s="1029"/>
      <c r="CT28" s="1472"/>
      <c r="CU28" s="1029"/>
      <c r="CV28" s="51" t="s">
        <v>381</v>
      </c>
      <c r="CW28" s="198"/>
      <c r="CX28" s="89"/>
      <c r="CY28" s="1113"/>
      <c r="CZ28" s="1295"/>
      <c r="DA28" s="1029"/>
      <c r="DB28" s="1029"/>
      <c r="DC28" s="1029"/>
      <c r="DD28" s="1029"/>
      <c r="DE28" s="1472"/>
      <c r="DF28" s="1029"/>
      <c r="DG28" s="51" t="s">
        <v>381</v>
      </c>
      <c r="DH28" s="198"/>
      <c r="DI28" s="89"/>
      <c r="DJ28" s="35">
        <v>340000</v>
      </c>
      <c r="DK28" s="35">
        <v>40000</v>
      </c>
      <c r="DL28" s="35"/>
      <c r="DM28" s="35">
        <v>20000</v>
      </c>
      <c r="DN28" s="35">
        <v>400000</v>
      </c>
      <c r="DO28" s="35"/>
    </row>
    <row r="29" spans="1:119" ht="98.25" customHeight="1" x14ac:dyDescent="0.25">
      <c r="A29" s="1174" t="s">
        <v>226</v>
      </c>
      <c r="B29" s="1179" t="s">
        <v>807</v>
      </c>
      <c r="C29" s="1275">
        <f>O29+Z29+AK29+AV29+BG29+BR29+CC29+CN29+CY29</f>
        <v>35000</v>
      </c>
      <c r="D29" s="1280">
        <f>P29+AA29+AL29+AW29+BH29+BS29+CD29+CO29+CZ29</f>
        <v>0</v>
      </c>
      <c r="E29" s="1114">
        <f t="shared" ref="E29:J29" si="31">Q29+AB29+AM29+AX29+BI29+BT29+CE29+CP29+DA29</f>
        <v>0</v>
      </c>
      <c r="F29" s="1114">
        <f t="shared" si="31"/>
        <v>0</v>
      </c>
      <c r="G29" s="1114">
        <f t="shared" si="31"/>
        <v>0</v>
      </c>
      <c r="H29" s="1114">
        <f t="shared" si="31"/>
        <v>0</v>
      </c>
      <c r="I29" s="1114">
        <f t="shared" si="31"/>
        <v>0</v>
      </c>
      <c r="J29" s="1114">
        <f t="shared" si="31"/>
        <v>0</v>
      </c>
      <c r="K29" s="51" t="s">
        <v>371</v>
      </c>
      <c r="L29" s="204">
        <v>760</v>
      </c>
      <c r="M29" s="58">
        <f t="shared" si="22"/>
        <v>0</v>
      </c>
      <c r="N29" s="66"/>
      <c r="O29" s="1332">
        <v>0</v>
      </c>
      <c r="P29" s="1066">
        <f>U29+V29</f>
        <v>0</v>
      </c>
      <c r="Q29" s="1069"/>
      <c r="R29" s="1069"/>
      <c r="S29" s="1069"/>
      <c r="T29" s="1069"/>
      <c r="U29" s="1459">
        <f>Q29+R29+S29+T29</f>
        <v>0</v>
      </c>
      <c r="V29" s="1069"/>
      <c r="W29" s="525" t="s">
        <v>371</v>
      </c>
      <c r="X29" s="672"/>
      <c r="Y29" s="66"/>
      <c r="Z29" s="1113">
        <v>15000</v>
      </c>
      <c r="AA29" s="1280">
        <f>AF29+AG29</f>
        <v>0</v>
      </c>
      <c r="AB29" s="1024"/>
      <c r="AC29" s="1024"/>
      <c r="AD29" s="1024"/>
      <c r="AE29" s="1024"/>
      <c r="AF29" s="1471">
        <f>AB29+AC29+AD29+AE29</f>
        <v>0</v>
      </c>
      <c r="AG29" s="1024"/>
      <c r="AH29" s="51" t="s">
        <v>371</v>
      </c>
      <c r="AI29" s="570"/>
      <c r="AJ29" s="66"/>
      <c r="AK29" s="1113">
        <v>20000</v>
      </c>
      <c r="AL29" s="1280">
        <f>AQ29+AR29</f>
        <v>0</v>
      </c>
      <c r="AM29" s="1024"/>
      <c r="AN29" s="1024"/>
      <c r="AO29" s="1024"/>
      <c r="AP29" s="1024"/>
      <c r="AQ29" s="1471">
        <f>AM29+AN29+AO29+AP29</f>
        <v>0</v>
      </c>
      <c r="AR29" s="1024"/>
      <c r="AS29" s="51" t="s">
        <v>371</v>
      </c>
      <c r="AT29" s="570"/>
      <c r="AU29" s="66"/>
      <c r="AV29" s="1113">
        <v>0</v>
      </c>
      <c r="AW29" s="1280">
        <f>BB29+BC29</f>
        <v>0</v>
      </c>
      <c r="AX29" s="1024"/>
      <c r="AY29" s="1024"/>
      <c r="AZ29" s="1024"/>
      <c r="BA29" s="1024"/>
      <c r="BB29" s="1471">
        <f>AX29+AY29+AZ29+BA29</f>
        <v>0</v>
      </c>
      <c r="BC29" s="1024"/>
      <c r="BD29" s="51" t="s">
        <v>371</v>
      </c>
      <c r="BE29" s="570"/>
      <c r="BF29" s="66"/>
      <c r="BG29" s="1113">
        <v>0</v>
      </c>
      <c r="BH29" s="1280">
        <f>BM29+BN29</f>
        <v>0</v>
      </c>
      <c r="BI29" s="1024"/>
      <c r="BJ29" s="1024"/>
      <c r="BK29" s="1024"/>
      <c r="BL29" s="1024"/>
      <c r="BM29" s="1471">
        <f>BI29+BJ29+BK29+BL29</f>
        <v>0</v>
      </c>
      <c r="BN29" s="1024"/>
      <c r="BO29" s="51" t="s">
        <v>371</v>
      </c>
      <c r="BP29" s="570"/>
      <c r="BQ29" s="66"/>
      <c r="BR29" s="1113">
        <v>0</v>
      </c>
      <c r="BS29" s="1280">
        <f>BX29+BY29</f>
        <v>0</v>
      </c>
      <c r="BT29" s="1024"/>
      <c r="BU29" s="1024"/>
      <c r="BV29" s="1024"/>
      <c r="BW29" s="1024"/>
      <c r="BX29" s="1471">
        <f>BT29+BU29+BV29+BW29</f>
        <v>0</v>
      </c>
      <c r="BY29" s="1024"/>
      <c r="BZ29" s="51" t="s">
        <v>371</v>
      </c>
      <c r="CA29" s="570"/>
      <c r="CB29" s="66"/>
      <c r="CC29" s="1113">
        <v>0</v>
      </c>
      <c r="CD29" s="1280">
        <f>CI29+CJ29</f>
        <v>0</v>
      </c>
      <c r="CE29" s="1024"/>
      <c r="CF29" s="1024"/>
      <c r="CG29" s="1024"/>
      <c r="CH29" s="1024"/>
      <c r="CI29" s="1471">
        <f>CE29+CF29+CG29+CH29</f>
        <v>0</v>
      </c>
      <c r="CJ29" s="1024"/>
      <c r="CK29" s="51" t="s">
        <v>371</v>
      </c>
      <c r="CL29" s="570"/>
      <c r="CM29" s="66"/>
      <c r="CN29" s="1113">
        <v>0</v>
      </c>
      <c r="CO29" s="1280">
        <f>CT29+CU29</f>
        <v>0</v>
      </c>
      <c r="CP29" s="1024"/>
      <c r="CQ29" s="1024"/>
      <c r="CR29" s="1024"/>
      <c r="CS29" s="1024"/>
      <c r="CT29" s="1471">
        <f>CP29+CQ29+CR29+CS29</f>
        <v>0</v>
      </c>
      <c r="CU29" s="1024"/>
      <c r="CV29" s="51" t="s">
        <v>371</v>
      </c>
      <c r="CW29" s="570"/>
      <c r="CX29" s="66"/>
      <c r="CY29" s="1113">
        <v>0</v>
      </c>
      <c r="CZ29" s="1280">
        <f>DE29+DF29</f>
        <v>0</v>
      </c>
      <c r="DA29" s="1024"/>
      <c r="DB29" s="1024"/>
      <c r="DC29" s="1024"/>
      <c r="DD29" s="1024"/>
      <c r="DE29" s="1471">
        <f>DA29+DB29+DC29+DD29</f>
        <v>0</v>
      </c>
      <c r="DF29" s="1024"/>
      <c r="DG29" s="51" t="s">
        <v>371</v>
      </c>
      <c r="DH29" s="570"/>
      <c r="DI29" s="66"/>
    </row>
    <row r="30" spans="1:119" ht="116.25" customHeight="1" x14ac:dyDescent="0.25">
      <c r="A30" s="1174"/>
      <c r="B30" s="1179"/>
      <c r="C30" s="1276"/>
      <c r="D30" s="1423"/>
      <c r="E30" s="1175"/>
      <c r="F30" s="1175"/>
      <c r="G30" s="1175"/>
      <c r="H30" s="1175"/>
      <c r="I30" s="1175"/>
      <c r="J30" s="1175"/>
      <c r="K30" s="51" t="s">
        <v>376</v>
      </c>
      <c r="L30" s="207">
        <v>21000</v>
      </c>
      <c r="M30" s="58">
        <f t="shared" si="22"/>
        <v>0</v>
      </c>
      <c r="N30" s="89"/>
      <c r="O30" s="1332"/>
      <c r="P30" s="1083"/>
      <c r="Q30" s="1071"/>
      <c r="R30" s="1071"/>
      <c r="S30" s="1071"/>
      <c r="T30" s="1071"/>
      <c r="U30" s="1460"/>
      <c r="V30" s="1071"/>
      <c r="W30" s="525" t="s">
        <v>376</v>
      </c>
      <c r="X30" s="676"/>
      <c r="Y30" s="89"/>
      <c r="Z30" s="1113"/>
      <c r="AA30" s="1295"/>
      <c r="AB30" s="1029"/>
      <c r="AC30" s="1029"/>
      <c r="AD30" s="1029"/>
      <c r="AE30" s="1029"/>
      <c r="AF30" s="1472"/>
      <c r="AG30" s="1029"/>
      <c r="AH30" s="51" t="s">
        <v>376</v>
      </c>
      <c r="AI30" s="198"/>
      <c r="AJ30" s="89"/>
      <c r="AK30" s="1113"/>
      <c r="AL30" s="1295"/>
      <c r="AM30" s="1029"/>
      <c r="AN30" s="1029"/>
      <c r="AO30" s="1029"/>
      <c r="AP30" s="1029"/>
      <c r="AQ30" s="1472"/>
      <c r="AR30" s="1029"/>
      <c r="AS30" s="51" t="s">
        <v>376</v>
      </c>
      <c r="AT30" s="198"/>
      <c r="AU30" s="89"/>
      <c r="AV30" s="1113"/>
      <c r="AW30" s="1295"/>
      <c r="AX30" s="1029"/>
      <c r="AY30" s="1029"/>
      <c r="AZ30" s="1029"/>
      <c r="BA30" s="1029"/>
      <c r="BB30" s="1472"/>
      <c r="BC30" s="1029"/>
      <c r="BD30" s="51" t="s">
        <v>376</v>
      </c>
      <c r="BE30" s="198"/>
      <c r="BF30" s="89"/>
      <c r="BG30" s="1113"/>
      <c r="BH30" s="1295"/>
      <c r="BI30" s="1029"/>
      <c r="BJ30" s="1029"/>
      <c r="BK30" s="1029"/>
      <c r="BL30" s="1029"/>
      <c r="BM30" s="1472"/>
      <c r="BN30" s="1029"/>
      <c r="BO30" s="51" t="s">
        <v>376</v>
      </c>
      <c r="BP30" s="198"/>
      <c r="BQ30" s="89"/>
      <c r="BR30" s="1113"/>
      <c r="BS30" s="1295"/>
      <c r="BT30" s="1029"/>
      <c r="BU30" s="1029"/>
      <c r="BV30" s="1029"/>
      <c r="BW30" s="1029"/>
      <c r="BX30" s="1472"/>
      <c r="BY30" s="1029"/>
      <c r="BZ30" s="51" t="s">
        <v>376</v>
      </c>
      <c r="CA30" s="198"/>
      <c r="CB30" s="89"/>
      <c r="CC30" s="1113"/>
      <c r="CD30" s="1295"/>
      <c r="CE30" s="1029"/>
      <c r="CF30" s="1029"/>
      <c r="CG30" s="1029"/>
      <c r="CH30" s="1029"/>
      <c r="CI30" s="1472"/>
      <c r="CJ30" s="1029"/>
      <c r="CK30" s="51" t="s">
        <v>376</v>
      </c>
      <c r="CL30" s="198"/>
      <c r="CM30" s="89"/>
      <c r="CN30" s="1113"/>
      <c r="CO30" s="1295"/>
      <c r="CP30" s="1029"/>
      <c r="CQ30" s="1029"/>
      <c r="CR30" s="1029"/>
      <c r="CS30" s="1029"/>
      <c r="CT30" s="1472"/>
      <c r="CU30" s="1029"/>
      <c r="CV30" s="51" t="s">
        <v>376</v>
      </c>
      <c r="CW30" s="198"/>
      <c r="CX30" s="89"/>
      <c r="CY30" s="1113"/>
      <c r="CZ30" s="1295"/>
      <c r="DA30" s="1029"/>
      <c r="DB30" s="1029"/>
      <c r="DC30" s="1029"/>
      <c r="DD30" s="1029"/>
      <c r="DE30" s="1472"/>
      <c r="DF30" s="1029"/>
      <c r="DG30" s="51" t="s">
        <v>376</v>
      </c>
      <c r="DH30" s="198"/>
      <c r="DI30" s="89"/>
      <c r="DJ30" s="35">
        <v>63750</v>
      </c>
      <c r="DK30" s="35">
        <v>11250</v>
      </c>
      <c r="DN30" s="33">
        <v>75000</v>
      </c>
    </row>
    <row r="31" spans="1:119" ht="124.5" customHeight="1" x14ac:dyDescent="0.25">
      <c r="A31" s="50" t="s">
        <v>618</v>
      </c>
      <c r="B31" s="613" t="s">
        <v>808</v>
      </c>
      <c r="C31" s="91">
        <f t="shared" ref="C31:J32" si="32">O31+Z31+AK31+AV31+BG31+BR31+CC31+CN31+CY31</f>
        <v>134000</v>
      </c>
      <c r="D31" s="63">
        <f t="shared" si="32"/>
        <v>0</v>
      </c>
      <c r="E31" s="71">
        <f t="shared" si="32"/>
        <v>0</v>
      </c>
      <c r="F31" s="71">
        <f t="shared" si="32"/>
        <v>0</v>
      </c>
      <c r="G31" s="71">
        <f t="shared" si="32"/>
        <v>0</v>
      </c>
      <c r="H31" s="71">
        <f t="shared" si="32"/>
        <v>0</v>
      </c>
      <c r="I31" s="71">
        <f t="shared" si="32"/>
        <v>0</v>
      </c>
      <c r="J31" s="71">
        <f t="shared" si="32"/>
        <v>0</v>
      </c>
      <c r="K31" s="51" t="s">
        <v>382</v>
      </c>
      <c r="L31" s="204">
        <v>1</v>
      </c>
      <c r="M31" s="58">
        <f t="shared" si="22"/>
        <v>0</v>
      </c>
      <c r="N31" s="66"/>
      <c r="O31" s="691">
        <v>0</v>
      </c>
      <c r="P31" s="524">
        <f>U31+V31</f>
        <v>0</v>
      </c>
      <c r="Q31" s="675"/>
      <c r="R31" s="675"/>
      <c r="S31" s="675"/>
      <c r="T31" s="675"/>
      <c r="U31" s="706">
        <f>Q31+R31+S31+T31</f>
        <v>0</v>
      </c>
      <c r="V31" s="675"/>
      <c r="W31" s="525" t="s">
        <v>382</v>
      </c>
      <c r="X31" s="672"/>
      <c r="Y31" s="66"/>
      <c r="Z31" s="97">
        <v>34000</v>
      </c>
      <c r="AA31" s="63">
        <f>AF31+AG31</f>
        <v>0</v>
      </c>
      <c r="AB31" s="137"/>
      <c r="AC31" s="137"/>
      <c r="AD31" s="137"/>
      <c r="AE31" s="137"/>
      <c r="AF31" s="200">
        <f>AB31+AC31+AD31+AE31</f>
        <v>0</v>
      </c>
      <c r="AG31" s="137"/>
      <c r="AH31" s="51" t="s">
        <v>382</v>
      </c>
      <c r="AI31" s="570"/>
      <c r="AJ31" s="66"/>
      <c r="AK31" s="97">
        <v>50000</v>
      </c>
      <c r="AL31" s="63">
        <f>AQ31+AR31</f>
        <v>0</v>
      </c>
      <c r="AM31" s="137"/>
      <c r="AN31" s="137"/>
      <c r="AO31" s="137"/>
      <c r="AP31" s="137"/>
      <c r="AQ31" s="200">
        <f>AM31+AN31+AO31+AP31</f>
        <v>0</v>
      </c>
      <c r="AR31" s="137"/>
      <c r="AS31" s="51" t="s">
        <v>382</v>
      </c>
      <c r="AT31" s="570"/>
      <c r="AU31" s="66"/>
      <c r="AV31" s="97">
        <v>50000</v>
      </c>
      <c r="AW31" s="63">
        <f>BB31+BC31</f>
        <v>0</v>
      </c>
      <c r="AX31" s="137"/>
      <c r="AY31" s="137"/>
      <c r="AZ31" s="137"/>
      <c r="BA31" s="137"/>
      <c r="BB31" s="200">
        <f>AX31+AY31+AZ31+BA31</f>
        <v>0</v>
      </c>
      <c r="BC31" s="137"/>
      <c r="BD31" s="51" t="s">
        <v>382</v>
      </c>
      <c r="BE31" s="570"/>
      <c r="BF31" s="66"/>
      <c r="BG31" s="97">
        <v>0</v>
      </c>
      <c r="BH31" s="63">
        <f>BM31+BN31</f>
        <v>0</v>
      </c>
      <c r="BI31" s="137"/>
      <c r="BJ31" s="137"/>
      <c r="BK31" s="137"/>
      <c r="BL31" s="137"/>
      <c r="BM31" s="200">
        <f>BI31+BJ31+BK31+BL31</f>
        <v>0</v>
      </c>
      <c r="BN31" s="137"/>
      <c r="BO31" s="51" t="s">
        <v>382</v>
      </c>
      <c r="BP31" s="570"/>
      <c r="BQ31" s="66"/>
      <c r="BR31" s="97">
        <v>0</v>
      </c>
      <c r="BS31" s="63">
        <f>BX31+BY31</f>
        <v>0</v>
      </c>
      <c r="BT31" s="137"/>
      <c r="BU31" s="137"/>
      <c r="BV31" s="137"/>
      <c r="BW31" s="137"/>
      <c r="BX31" s="200">
        <f>BT31+BU31+BV31+BW31</f>
        <v>0</v>
      </c>
      <c r="BY31" s="137"/>
      <c r="BZ31" s="51" t="s">
        <v>382</v>
      </c>
      <c r="CA31" s="570"/>
      <c r="CB31" s="66"/>
      <c r="CC31" s="97">
        <v>0</v>
      </c>
      <c r="CD31" s="63">
        <f>CI31+CJ31</f>
        <v>0</v>
      </c>
      <c r="CE31" s="137"/>
      <c r="CF31" s="137"/>
      <c r="CG31" s="137"/>
      <c r="CH31" s="137"/>
      <c r="CI31" s="200">
        <f>CE31+CF31+CG31+CH31</f>
        <v>0</v>
      </c>
      <c r="CJ31" s="137"/>
      <c r="CK31" s="51" t="s">
        <v>382</v>
      </c>
      <c r="CL31" s="570"/>
      <c r="CM31" s="66"/>
      <c r="CN31" s="97">
        <v>0</v>
      </c>
      <c r="CO31" s="63">
        <f>CT31+CU31</f>
        <v>0</v>
      </c>
      <c r="CP31" s="137"/>
      <c r="CQ31" s="137"/>
      <c r="CR31" s="137"/>
      <c r="CS31" s="137"/>
      <c r="CT31" s="200">
        <f>CP31+CQ31+CR31+CS31</f>
        <v>0</v>
      </c>
      <c r="CU31" s="137"/>
      <c r="CV31" s="51" t="s">
        <v>382</v>
      </c>
      <c r="CW31" s="570"/>
      <c r="CX31" s="66"/>
      <c r="CY31" s="97">
        <v>0</v>
      </c>
      <c r="CZ31" s="63">
        <f>DE31+DF31</f>
        <v>0</v>
      </c>
      <c r="DA31" s="137"/>
      <c r="DB31" s="137"/>
      <c r="DC31" s="137"/>
      <c r="DD31" s="137"/>
      <c r="DE31" s="200">
        <f>DA31+DB31+DC31+DD31</f>
        <v>0</v>
      </c>
      <c r="DF31" s="137"/>
      <c r="DG31" s="51" t="s">
        <v>382</v>
      </c>
      <c r="DH31" s="570"/>
      <c r="DI31" s="66"/>
      <c r="DJ31" s="35">
        <v>0</v>
      </c>
      <c r="DK31" s="35">
        <v>0</v>
      </c>
      <c r="DL31" s="35">
        <v>0</v>
      </c>
      <c r="DM31" s="35">
        <v>0</v>
      </c>
      <c r="DN31" s="35">
        <f>SUM(DJ31:DM31)</f>
        <v>0</v>
      </c>
      <c r="DO31" s="35"/>
    </row>
    <row r="32" spans="1:119" ht="102.75" customHeight="1" x14ac:dyDescent="0.25">
      <c r="A32" s="50" t="s">
        <v>619</v>
      </c>
      <c r="B32" s="613" t="s">
        <v>809</v>
      </c>
      <c r="C32" s="91">
        <f t="shared" si="32"/>
        <v>400000</v>
      </c>
      <c r="D32" s="63">
        <f t="shared" si="32"/>
        <v>0</v>
      </c>
      <c r="E32" s="71">
        <f t="shared" si="32"/>
        <v>0</v>
      </c>
      <c r="F32" s="71">
        <f t="shared" si="32"/>
        <v>0</v>
      </c>
      <c r="G32" s="71">
        <f t="shared" si="32"/>
        <v>0</v>
      </c>
      <c r="H32" s="71">
        <f t="shared" si="32"/>
        <v>0</v>
      </c>
      <c r="I32" s="71">
        <f t="shared" si="32"/>
        <v>0</v>
      </c>
      <c r="J32" s="71">
        <f t="shared" si="32"/>
        <v>0</v>
      </c>
      <c r="K32" s="51" t="s">
        <v>383</v>
      </c>
      <c r="L32" s="204">
        <v>5</v>
      </c>
      <c r="M32" s="58">
        <f t="shared" si="22"/>
        <v>0</v>
      </c>
      <c r="N32" s="66"/>
      <c r="O32" s="691">
        <v>0</v>
      </c>
      <c r="P32" s="524">
        <f>U32+V32</f>
        <v>0</v>
      </c>
      <c r="Q32" s="675"/>
      <c r="R32" s="675"/>
      <c r="S32" s="675"/>
      <c r="T32" s="675"/>
      <c r="U32" s="706">
        <f>Q32+R32+S32+T32</f>
        <v>0</v>
      </c>
      <c r="V32" s="675"/>
      <c r="W32" s="525" t="s">
        <v>383</v>
      </c>
      <c r="X32" s="672"/>
      <c r="Y32" s="66"/>
      <c r="Z32" s="97">
        <v>100000</v>
      </c>
      <c r="AA32" s="63">
        <f>AF32+AG32</f>
        <v>0</v>
      </c>
      <c r="AB32" s="137"/>
      <c r="AC32" s="137"/>
      <c r="AD32" s="137"/>
      <c r="AE32" s="137"/>
      <c r="AF32" s="200">
        <f>AB32+AC32+AD32+AE32</f>
        <v>0</v>
      </c>
      <c r="AG32" s="137"/>
      <c r="AH32" s="51" t="s">
        <v>383</v>
      </c>
      <c r="AI32" s="570"/>
      <c r="AJ32" s="66"/>
      <c r="AK32" s="97">
        <v>100000</v>
      </c>
      <c r="AL32" s="63">
        <f>AQ32+AR32</f>
        <v>0</v>
      </c>
      <c r="AM32" s="137"/>
      <c r="AN32" s="137"/>
      <c r="AO32" s="137"/>
      <c r="AP32" s="137"/>
      <c r="AQ32" s="200">
        <f>AM32+AN32+AO32+AP32</f>
        <v>0</v>
      </c>
      <c r="AR32" s="137"/>
      <c r="AS32" s="51" t="s">
        <v>383</v>
      </c>
      <c r="AT32" s="570"/>
      <c r="AU32" s="66"/>
      <c r="AV32" s="97">
        <v>200000</v>
      </c>
      <c r="AW32" s="63">
        <f>BB32+BC32</f>
        <v>0</v>
      </c>
      <c r="AX32" s="137"/>
      <c r="AY32" s="137"/>
      <c r="AZ32" s="137"/>
      <c r="BA32" s="137"/>
      <c r="BB32" s="200">
        <f>AX32+AY32+AZ32+BA32</f>
        <v>0</v>
      </c>
      <c r="BC32" s="137"/>
      <c r="BD32" s="51" t="s">
        <v>383</v>
      </c>
      <c r="BE32" s="570"/>
      <c r="BF32" s="66"/>
      <c r="BG32" s="97">
        <v>0</v>
      </c>
      <c r="BH32" s="63">
        <f>BM32+BN32</f>
        <v>0</v>
      </c>
      <c r="BI32" s="137"/>
      <c r="BJ32" s="137"/>
      <c r="BK32" s="137"/>
      <c r="BL32" s="137"/>
      <c r="BM32" s="200">
        <f>BI32+BJ32+BK32+BL32</f>
        <v>0</v>
      </c>
      <c r="BN32" s="137"/>
      <c r="BO32" s="51" t="s">
        <v>383</v>
      </c>
      <c r="BP32" s="570"/>
      <c r="BQ32" s="66"/>
      <c r="BR32" s="97">
        <v>0</v>
      </c>
      <c r="BS32" s="63">
        <f>BX32+BY32</f>
        <v>0</v>
      </c>
      <c r="BT32" s="137"/>
      <c r="BU32" s="137"/>
      <c r="BV32" s="137"/>
      <c r="BW32" s="137"/>
      <c r="BX32" s="200">
        <f>BT32+BU32+BV32+BW32</f>
        <v>0</v>
      </c>
      <c r="BY32" s="137"/>
      <c r="BZ32" s="51" t="s">
        <v>383</v>
      </c>
      <c r="CA32" s="570"/>
      <c r="CB32" s="66"/>
      <c r="CC32" s="97">
        <v>0</v>
      </c>
      <c r="CD32" s="63">
        <f>CI32+CJ32</f>
        <v>0</v>
      </c>
      <c r="CE32" s="137"/>
      <c r="CF32" s="137"/>
      <c r="CG32" s="137"/>
      <c r="CH32" s="137"/>
      <c r="CI32" s="200">
        <f>CE32+CF32+CG32+CH32</f>
        <v>0</v>
      </c>
      <c r="CJ32" s="137"/>
      <c r="CK32" s="51" t="s">
        <v>383</v>
      </c>
      <c r="CL32" s="570"/>
      <c r="CM32" s="66"/>
      <c r="CN32" s="97">
        <v>0</v>
      </c>
      <c r="CO32" s="63">
        <f>CT32+CU32</f>
        <v>0</v>
      </c>
      <c r="CP32" s="137"/>
      <c r="CQ32" s="137"/>
      <c r="CR32" s="137"/>
      <c r="CS32" s="137"/>
      <c r="CT32" s="200">
        <f>CP32+CQ32+CR32+CS32</f>
        <v>0</v>
      </c>
      <c r="CU32" s="137"/>
      <c r="CV32" s="51" t="s">
        <v>383</v>
      </c>
      <c r="CW32" s="570"/>
      <c r="CX32" s="66"/>
      <c r="CY32" s="97">
        <v>0</v>
      </c>
      <c r="CZ32" s="63">
        <f>DE32+DF32</f>
        <v>0</v>
      </c>
      <c r="DA32" s="137"/>
      <c r="DB32" s="137"/>
      <c r="DC32" s="137"/>
      <c r="DD32" s="137"/>
      <c r="DE32" s="200">
        <f>DA32+DB32+DC32+DD32</f>
        <v>0</v>
      </c>
      <c r="DF32" s="137"/>
      <c r="DG32" s="51" t="s">
        <v>383</v>
      </c>
      <c r="DH32" s="570"/>
      <c r="DI32" s="66"/>
      <c r="DJ32" s="35">
        <v>850000</v>
      </c>
      <c r="DK32" s="35">
        <v>100000</v>
      </c>
      <c r="DL32" s="35"/>
      <c r="DM32" s="35">
        <v>50000</v>
      </c>
      <c r="DN32" s="35">
        <v>1000000</v>
      </c>
      <c r="DO32" s="35"/>
    </row>
    <row r="33" spans="1:127" ht="15" customHeight="1" x14ac:dyDescent="0.25">
      <c r="A33" s="1180" t="s">
        <v>997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2"/>
      <c r="N33" s="133"/>
      <c r="O33" s="1041" t="s">
        <v>997</v>
      </c>
      <c r="P33" s="1042"/>
      <c r="Q33" s="1042"/>
      <c r="R33" s="1042"/>
      <c r="S33" s="1042"/>
      <c r="T33" s="1042"/>
      <c r="U33" s="1042"/>
      <c r="V33" s="1042"/>
      <c r="W33" s="1042"/>
      <c r="X33" s="1043"/>
      <c r="Y33" s="133"/>
      <c r="Z33" s="1277" t="s">
        <v>997</v>
      </c>
      <c r="AA33" s="1278"/>
      <c r="AB33" s="1278"/>
      <c r="AC33" s="1278"/>
      <c r="AD33" s="1278"/>
      <c r="AE33" s="1278"/>
      <c r="AF33" s="1278"/>
      <c r="AG33" s="1278"/>
      <c r="AH33" s="1278"/>
      <c r="AI33" s="1279"/>
      <c r="AJ33" s="133"/>
      <c r="AK33" s="1277" t="s">
        <v>997</v>
      </c>
      <c r="AL33" s="1278"/>
      <c r="AM33" s="1278"/>
      <c r="AN33" s="1278"/>
      <c r="AO33" s="1278"/>
      <c r="AP33" s="1278"/>
      <c r="AQ33" s="1278"/>
      <c r="AR33" s="1278"/>
      <c r="AS33" s="1278"/>
      <c r="AT33" s="1279"/>
      <c r="AU33" s="133"/>
      <c r="AV33" s="1277" t="s">
        <v>997</v>
      </c>
      <c r="AW33" s="1278"/>
      <c r="AX33" s="1278"/>
      <c r="AY33" s="1278"/>
      <c r="AZ33" s="1278"/>
      <c r="BA33" s="1278"/>
      <c r="BB33" s="1278"/>
      <c r="BC33" s="1278"/>
      <c r="BD33" s="1278"/>
      <c r="BE33" s="1279"/>
      <c r="BF33" s="133"/>
      <c r="BG33" s="1277" t="s">
        <v>997</v>
      </c>
      <c r="BH33" s="1278"/>
      <c r="BI33" s="1278"/>
      <c r="BJ33" s="1278"/>
      <c r="BK33" s="1278"/>
      <c r="BL33" s="1278"/>
      <c r="BM33" s="1278"/>
      <c r="BN33" s="1278"/>
      <c r="BO33" s="1278"/>
      <c r="BP33" s="1279"/>
      <c r="BQ33" s="133"/>
      <c r="BR33" s="1277" t="s">
        <v>997</v>
      </c>
      <c r="BS33" s="1278"/>
      <c r="BT33" s="1278"/>
      <c r="BU33" s="1278"/>
      <c r="BV33" s="1278"/>
      <c r="BW33" s="1278"/>
      <c r="BX33" s="1278"/>
      <c r="BY33" s="1278"/>
      <c r="BZ33" s="1278"/>
      <c r="CA33" s="1279"/>
      <c r="CB33" s="133"/>
      <c r="CC33" s="1277" t="s">
        <v>997</v>
      </c>
      <c r="CD33" s="1278"/>
      <c r="CE33" s="1278"/>
      <c r="CF33" s="1278"/>
      <c r="CG33" s="1278"/>
      <c r="CH33" s="1278"/>
      <c r="CI33" s="1278"/>
      <c r="CJ33" s="1278"/>
      <c r="CK33" s="1278"/>
      <c r="CL33" s="1279"/>
      <c r="CM33" s="133"/>
      <c r="CN33" s="1277" t="s">
        <v>997</v>
      </c>
      <c r="CO33" s="1278"/>
      <c r="CP33" s="1278"/>
      <c r="CQ33" s="1278"/>
      <c r="CR33" s="1278"/>
      <c r="CS33" s="1278"/>
      <c r="CT33" s="1278"/>
      <c r="CU33" s="1278"/>
      <c r="CV33" s="1278"/>
      <c r="CW33" s="1279"/>
      <c r="CX33" s="133"/>
      <c r="CY33" s="1277" t="s">
        <v>997</v>
      </c>
      <c r="CZ33" s="1278"/>
      <c r="DA33" s="1278"/>
      <c r="DB33" s="1278"/>
      <c r="DC33" s="1278"/>
      <c r="DD33" s="1278"/>
      <c r="DE33" s="1278"/>
      <c r="DF33" s="1278"/>
      <c r="DG33" s="1278"/>
      <c r="DH33" s="1279"/>
      <c r="DI33" s="133"/>
    </row>
    <row r="34" spans="1:127" ht="180.75" customHeight="1" x14ac:dyDescent="0.25">
      <c r="A34" s="50" t="s">
        <v>384</v>
      </c>
      <c r="B34" s="613" t="s">
        <v>416</v>
      </c>
      <c r="C34" s="91">
        <f t="shared" ref="C34:H36" si="33">O34+Z34+AK34+AV34+BG34+BR34+CC34+CN34+CY34</f>
        <v>75000</v>
      </c>
      <c r="D34" s="63">
        <f t="shared" si="33"/>
        <v>0</v>
      </c>
      <c r="E34" s="71">
        <f t="shared" si="33"/>
        <v>0</v>
      </c>
      <c r="F34" s="71">
        <f t="shared" si="33"/>
        <v>0</v>
      </c>
      <c r="G34" s="71">
        <f t="shared" si="33"/>
        <v>0</v>
      </c>
      <c r="H34" s="71">
        <f t="shared" si="33"/>
        <v>0</v>
      </c>
      <c r="I34" s="71">
        <f t="shared" ref="I34:J36" si="34">U34+AF34+AQ34+BB34+BM34+BX34+CI34+CT34+DE34</f>
        <v>0</v>
      </c>
      <c r="J34" s="71">
        <f t="shared" si="34"/>
        <v>0</v>
      </c>
      <c r="K34" s="51" t="s">
        <v>385</v>
      </c>
      <c r="L34" s="204">
        <v>3</v>
      </c>
      <c r="M34" s="58">
        <f t="shared" si="22"/>
        <v>1</v>
      </c>
      <c r="N34" s="66"/>
      <c r="O34" s="691">
        <v>0</v>
      </c>
      <c r="P34" s="524">
        <f>U34+V34</f>
        <v>0</v>
      </c>
      <c r="Q34" s="675"/>
      <c r="R34" s="675"/>
      <c r="S34" s="675"/>
      <c r="T34" s="675"/>
      <c r="U34" s="706">
        <f>Q34+R34+S34+T34</f>
        <v>0</v>
      </c>
      <c r="V34" s="675"/>
      <c r="W34" s="525" t="s">
        <v>385</v>
      </c>
      <c r="X34" s="672">
        <v>1</v>
      </c>
      <c r="Y34" s="66"/>
      <c r="Z34" s="97">
        <v>35000</v>
      </c>
      <c r="AA34" s="63">
        <f>AF34+AG34</f>
        <v>0</v>
      </c>
      <c r="AB34" s="137"/>
      <c r="AC34" s="137"/>
      <c r="AD34" s="137"/>
      <c r="AE34" s="137"/>
      <c r="AF34" s="200">
        <f>AB34+AC34+AD34+AE34</f>
        <v>0</v>
      </c>
      <c r="AG34" s="137"/>
      <c r="AH34" s="51" t="s">
        <v>385</v>
      </c>
      <c r="AI34" s="570"/>
      <c r="AJ34" s="66"/>
      <c r="AK34" s="97">
        <v>40000</v>
      </c>
      <c r="AL34" s="63">
        <f>AQ34+AR34</f>
        <v>0</v>
      </c>
      <c r="AM34" s="137"/>
      <c r="AN34" s="137"/>
      <c r="AO34" s="137"/>
      <c r="AP34" s="137"/>
      <c r="AQ34" s="200">
        <f>AM34+AN34+AO34+AP34</f>
        <v>0</v>
      </c>
      <c r="AR34" s="137"/>
      <c r="AS34" s="51" t="s">
        <v>385</v>
      </c>
      <c r="AT34" s="570"/>
      <c r="AU34" s="66"/>
      <c r="AV34" s="97">
        <v>0</v>
      </c>
      <c r="AW34" s="63">
        <f>BB34+BC34</f>
        <v>0</v>
      </c>
      <c r="AX34" s="137"/>
      <c r="AY34" s="137"/>
      <c r="AZ34" s="137"/>
      <c r="BA34" s="137"/>
      <c r="BB34" s="200">
        <f>AX34+AY34+AZ34+BA34</f>
        <v>0</v>
      </c>
      <c r="BC34" s="137"/>
      <c r="BD34" s="51" t="s">
        <v>385</v>
      </c>
      <c r="BE34" s="570"/>
      <c r="BF34" s="66"/>
      <c r="BG34" s="97">
        <v>0</v>
      </c>
      <c r="BH34" s="63">
        <f>BM34+BN34</f>
        <v>0</v>
      </c>
      <c r="BI34" s="137"/>
      <c r="BJ34" s="137"/>
      <c r="BK34" s="137"/>
      <c r="BL34" s="137"/>
      <c r="BM34" s="200">
        <f>BI34+BJ34+BK34+BL34</f>
        <v>0</v>
      </c>
      <c r="BN34" s="137"/>
      <c r="BO34" s="51" t="s">
        <v>385</v>
      </c>
      <c r="BP34" s="570"/>
      <c r="BQ34" s="66"/>
      <c r="BR34" s="97">
        <v>0</v>
      </c>
      <c r="BS34" s="63">
        <f>BX34+BY34</f>
        <v>0</v>
      </c>
      <c r="BT34" s="137"/>
      <c r="BU34" s="137"/>
      <c r="BV34" s="137"/>
      <c r="BW34" s="137"/>
      <c r="BX34" s="200">
        <f>BT34+BU34+BV34+BW34</f>
        <v>0</v>
      </c>
      <c r="BY34" s="137"/>
      <c r="BZ34" s="51" t="s">
        <v>385</v>
      </c>
      <c r="CA34" s="570"/>
      <c r="CB34" s="66"/>
      <c r="CC34" s="97">
        <v>0</v>
      </c>
      <c r="CD34" s="63">
        <f>CI34+CJ34</f>
        <v>0</v>
      </c>
      <c r="CE34" s="137"/>
      <c r="CF34" s="137"/>
      <c r="CG34" s="137"/>
      <c r="CH34" s="137"/>
      <c r="CI34" s="200">
        <f>CE34+CF34+CG34+CH34</f>
        <v>0</v>
      </c>
      <c r="CJ34" s="137"/>
      <c r="CK34" s="51" t="s">
        <v>385</v>
      </c>
      <c r="CL34" s="570"/>
      <c r="CM34" s="66"/>
      <c r="CN34" s="97">
        <v>0</v>
      </c>
      <c r="CO34" s="63">
        <f>CT34+CU34</f>
        <v>0</v>
      </c>
      <c r="CP34" s="137"/>
      <c r="CQ34" s="137"/>
      <c r="CR34" s="137"/>
      <c r="CS34" s="137"/>
      <c r="CT34" s="200">
        <f>CP34+CQ34+CR34+CS34</f>
        <v>0</v>
      </c>
      <c r="CU34" s="137"/>
      <c r="CV34" s="51" t="s">
        <v>385</v>
      </c>
      <c r="CW34" s="570"/>
      <c r="CX34" s="66"/>
      <c r="CY34" s="97">
        <v>0</v>
      </c>
      <c r="CZ34" s="63">
        <f>DE34+DF34</f>
        <v>0</v>
      </c>
      <c r="DA34" s="137"/>
      <c r="DB34" s="137"/>
      <c r="DC34" s="137"/>
      <c r="DD34" s="137"/>
      <c r="DE34" s="200">
        <f>DA34+DB34+DC34+DD34</f>
        <v>0</v>
      </c>
      <c r="DF34" s="137"/>
      <c r="DG34" s="51" t="s">
        <v>385</v>
      </c>
      <c r="DH34" s="570"/>
      <c r="DI34" s="66"/>
      <c r="DJ34" s="35">
        <v>0</v>
      </c>
      <c r="DK34" s="35">
        <v>0</v>
      </c>
      <c r="DL34" s="35">
        <v>0</v>
      </c>
      <c r="DM34" s="35">
        <v>0</v>
      </c>
      <c r="DN34" s="35">
        <f>SUM(DJ34:DM34)</f>
        <v>0</v>
      </c>
      <c r="DO34" s="35"/>
    </row>
    <row r="35" spans="1:127" ht="228.75" customHeight="1" x14ac:dyDescent="0.25">
      <c r="A35" s="50" t="s">
        <v>622</v>
      </c>
      <c r="B35" s="613" t="s">
        <v>810</v>
      </c>
      <c r="C35" s="91">
        <f t="shared" si="33"/>
        <v>0</v>
      </c>
      <c r="D35" s="63">
        <f t="shared" si="33"/>
        <v>0</v>
      </c>
      <c r="E35" s="71">
        <f t="shared" si="33"/>
        <v>0</v>
      </c>
      <c r="F35" s="71">
        <f t="shared" si="33"/>
        <v>0</v>
      </c>
      <c r="G35" s="71">
        <f t="shared" si="33"/>
        <v>0</v>
      </c>
      <c r="H35" s="71">
        <f t="shared" si="33"/>
        <v>0</v>
      </c>
      <c r="I35" s="71">
        <f t="shared" si="34"/>
        <v>0</v>
      </c>
      <c r="J35" s="71">
        <f t="shared" si="34"/>
        <v>0</v>
      </c>
      <c r="K35" s="51" t="s">
        <v>386</v>
      </c>
      <c r="L35" s="204" t="s">
        <v>652</v>
      </c>
      <c r="M35" s="58">
        <f t="shared" si="22"/>
        <v>1</v>
      </c>
      <c r="N35" s="66"/>
      <c r="O35" s="691">
        <v>0</v>
      </c>
      <c r="P35" s="524">
        <f>U35+V35</f>
        <v>0</v>
      </c>
      <c r="Q35" s="675"/>
      <c r="R35" s="675"/>
      <c r="S35" s="675"/>
      <c r="T35" s="675"/>
      <c r="U35" s="706">
        <f>Q35+R35+S35+T35</f>
        <v>0</v>
      </c>
      <c r="V35" s="675"/>
      <c r="W35" s="525" t="s">
        <v>386</v>
      </c>
      <c r="X35" s="672">
        <v>1</v>
      </c>
      <c r="Y35" s="66"/>
      <c r="Z35" s="97">
        <v>0</v>
      </c>
      <c r="AA35" s="63">
        <f>AF35+AG35</f>
        <v>0</v>
      </c>
      <c r="AB35" s="137"/>
      <c r="AC35" s="137"/>
      <c r="AD35" s="137"/>
      <c r="AE35" s="137"/>
      <c r="AF35" s="200">
        <f>AB35+AC35+AD35+AE35</f>
        <v>0</v>
      </c>
      <c r="AG35" s="137"/>
      <c r="AH35" s="51" t="s">
        <v>386</v>
      </c>
      <c r="AI35" s="570"/>
      <c r="AJ35" s="66"/>
      <c r="AK35" s="97">
        <v>0</v>
      </c>
      <c r="AL35" s="63">
        <f>AQ35+AR35</f>
        <v>0</v>
      </c>
      <c r="AM35" s="137"/>
      <c r="AN35" s="137"/>
      <c r="AO35" s="137"/>
      <c r="AP35" s="137"/>
      <c r="AQ35" s="200">
        <f>AM35+AN35+AO35+AP35</f>
        <v>0</v>
      </c>
      <c r="AR35" s="137"/>
      <c r="AS35" s="51" t="s">
        <v>386</v>
      </c>
      <c r="AT35" s="570"/>
      <c r="AU35" s="66"/>
      <c r="AV35" s="97">
        <v>0</v>
      </c>
      <c r="AW35" s="63">
        <f>BB35+BC35</f>
        <v>0</v>
      </c>
      <c r="AX35" s="137"/>
      <c r="AY35" s="137"/>
      <c r="AZ35" s="137"/>
      <c r="BA35" s="137"/>
      <c r="BB35" s="200">
        <f>AX35+AY35+AZ35+BA35</f>
        <v>0</v>
      </c>
      <c r="BC35" s="137"/>
      <c r="BD35" s="51" t="s">
        <v>386</v>
      </c>
      <c r="BE35" s="570"/>
      <c r="BF35" s="66"/>
      <c r="BG35" s="97">
        <v>0</v>
      </c>
      <c r="BH35" s="63">
        <f>BM35+BN35</f>
        <v>0</v>
      </c>
      <c r="BI35" s="137"/>
      <c r="BJ35" s="137"/>
      <c r="BK35" s="137"/>
      <c r="BL35" s="137"/>
      <c r="BM35" s="200">
        <f>BI35+BJ35+BK35+BL35</f>
        <v>0</v>
      </c>
      <c r="BN35" s="137"/>
      <c r="BO35" s="51" t="s">
        <v>386</v>
      </c>
      <c r="BP35" s="570"/>
      <c r="BQ35" s="66"/>
      <c r="BR35" s="97">
        <v>0</v>
      </c>
      <c r="BS35" s="63">
        <f>BX35+BY35</f>
        <v>0</v>
      </c>
      <c r="BT35" s="137"/>
      <c r="BU35" s="137"/>
      <c r="BV35" s="137"/>
      <c r="BW35" s="137"/>
      <c r="BX35" s="200">
        <f>BT35+BU35+BV35+BW35</f>
        <v>0</v>
      </c>
      <c r="BY35" s="137"/>
      <c r="BZ35" s="51" t="s">
        <v>386</v>
      </c>
      <c r="CA35" s="570"/>
      <c r="CB35" s="66"/>
      <c r="CC35" s="97">
        <v>0</v>
      </c>
      <c r="CD35" s="63">
        <f>CI35+CJ35</f>
        <v>0</v>
      </c>
      <c r="CE35" s="137"/>
      <c r="CF35" s="137"/>
      <c r="CG35" s="137"/>
      <c r="CH35" s="137"/>
      <c r="CI35" s="200">
        <f>CE35+CF35+CG35+CH35</f>
        <v>0</v>
      </c>
      <c r="CJ35" s="137"/>
      <c r="CK35" s="51" t="s">
        <v>386</v>
      </c>
      <c r="CL35" s="570"/>
      <c r="CM35" s="66"/>
      <c r="CN35" s="97">
        <v>0</v>
      </c>
      <c r="CO35" s="63">
        <f>CT35+CU35</f>
        <v>0</v>
      </c>
      <c r="CP35" s="137"/>
      <c r="CQ35" s="137"/>
      <c r="CR35" s="137"/>
      <c r="CS35" s="137"/>
      <c r="CT35" s="200">
        <f>CP35+CQ35+CR35+CS35</f>
        <v>0</v>
      </c>
      <c r="CU35" s="137"/>
      <c r="CV35" s="51" t="s">
        <v>386</v>
      </c>
      <c r="CW35" s="570"/>
      <c r="CX35" s="66"/>
      <c r="CY35" s="97">
        <v>0</v>
      </c>
      <c r="CZ35" s="63">
        <f>DE35+DF35</f>
        <v>0</v>
      </c>
      <c r="DA35" s="137"/>
      <c r="DB35" s="137"/>
      <c r="DC35" s="137"/>
      <c r="DD35" s="137"/>
      <c r="DE35" s="200">
        <f>DA35+DB35+DC35+DD35</f>
        <v>0</v>
      </c>
      <c r="DF35" s="137"/>
      <c r="DG35" s="51" t="s">
        <v>386</v>
      </c>
      <c r="DH35" s="570"/>
      <c r="DI35" s="66"/>
    </row>
    <row r="36" spans="1:127" ht="316.5" customHeight="1" x14ac:dyDescent="0.25">
      <c r="A36" s="50" t="s">
        <v>220</v>
      </c>
      <c r="B36" s="613" t="s">
        <v>811</v>
      </c>
      <c r="C36" s="91">
        <f t="shared" si="33"/>
        <v>1000000</v>
      </c>
      <c r="D36" s="63">
        <f t="shared" si="33"/>
        <v>0</v>
      </c>
      <c r="E36" s="71">
        <f t="shared" si="33"/>
        <v>0</v>
      </c>
      <c r="F36" s="71">
        <f t="shared" si="33"/>
        <v>0</v>
      </c>
      <c r="G36" s="71">
        <f t="shared" si="33"/>
        <v>0</v>
      </c>
      <c r="H36" s="71">
        <f t="shared" si="33"/>
        <v>0</v>
      </c>
      <c r="I36" s="71">
        <f t="shared" si="34"/>
        <v>0</v>
      </c>
      <c r="J36" s="71">
        <f t="shared" si="34"/>
        <v>0</v>
      </c>
      <c r="K36" s="51" t="s">
        <v>387</v>
      </c>
      <c r="L36" s="204">
        <v>5</v>
      </c>
      <c r="M36" s="58">
        <f t="shared" si="22"/>
        <v>0</v>
      </c>
      <c r="N36" s="66"/>
      <c r="O36" s="691">
        <v>0</v>
      </c>
      <c r="P36" s="524">
        <f>U36+V36</f>
        <v>0</v>
      </c>
      <c r="Q36" s="675"/>
      <c r="R36" s="675"/>
      <c r="S36" s="675"/>
      <c r="T36" s="675"/>
      <c r="U36" s="706">
        <f>Q36+R36+S36+T36</f>
        <v>0</v>
      </c>
      <c r="V36" s="675"/>
      <c r="W36" s="525" t="s">
        <v>387</v>
      </c>
      <c r="X36" s="672"/>
      <c r="Y36" s="66"/>
      <c r="Z36" s="97">
        <v>100000</v>
      </c>
      <c r="AA36" s="63">
        <f>AF36+AG36</f>
        <v>0</v>
      </c>
      <c r="AB36" s="137"/>
      <c r="AC36" s="137"/>
      <c r="AD36" s="137"/>
      <c r="AE36" s="137"/>
      <c r="AF36" s="200">
        <f>AB36+AC36+AD36+AE36</f>
        <v>0</v>
      </c>
      <c r="AG36" s="137"/>
      <c r="AH36" s="51" t="s">
        <v>387</v>
      </c>
      <c r="AI36" s="570"/>
      <c r="AJ36" s="66"/>
      <c r="AK36" s="97">
        <v>200000</v>
      </c>
      <c r="AL36" s="63">
        <f>AQ36+AR36</f>
        <v>0</v>
      </c>
      <c r="AM36" s="137"/>
      <c r="AN36" s="137"/>
      <c r="AO36" s="137"/>
      <c r="AP36" s="137"/>
      <c r="AQ36" s="200">
        <f>AM36+AN36+AO36+AP36</f>
        <v>0</v>
      </c>
      <c r="AR36" s="137"/>
      <c r="AS36" s="51" t="s">
        <v>387</v>
      </c>
      <c r="AT36" s="570"/>
      <c r="AU36" s="66"/>
      <c r="AV36" s="97">
        <v>350000</v>
      </c>
      <c r="AW36" s="63">
        <f>BB36+BC36</f>
        <v>0</v>
      </c>
      <c r="AX36" s="137"/>
      <c r="AY36" s="137"/>
      <c r="AZ36" s="137"/>
      <c r="BA36" s="137"/>
      <c r="BB36" s="200">
        <f>AX36+AY36+AZ36+BA36</f>
        <v>0</v>
      </c>
      <c r="BC36" s="137"/>
      <c r="BD36" s="51" t="s">
        <v>387</v>
      </c>
      <c r="BE36" s="570"/>
      <c r="BF36" s="66"/>
      <c r="BG36" s="97">
        <v>350000</v>
      </c>
      <c r="BH36" s="63">
        <f>BM36+BN36</f>
        <v>0</v>
      </c>
      <c r="BI36" s="137"/>
      <c r="BJ36" s="137"/>
      <c r="BK36" s="137"/>
      <c r="BL36" s="137"/>
      <c r="BM36" s="200">
        <f>BI36+BJ36+BK36+BL36</f>
        <v>0</v>
      </c>
      <c r="BN36" s="137"/>
      <c r="BO36" s="51" t="s">
        <v>387</v>
      </c>
      <c r="BP36" s="570"/>
      <c r="BQ36" s="66"/>
      <c r="BR36" s="97">
        <v>0</v>
      </c>
      <c r="BS36" s="63">
        <f>BX36+BY36</f>
        <v>0</v>
      </c>
      <c r="BT36" s="137"/>
      <c r="BU36" s="137"/>
      <c r="BV36" s="137"/>
      <c r="BW36" s="137"/>
      <c r="BX36" s="200">
        <f>BT36+BU36+BV36+BW36</f>
        <v>0</v>
      </c>
      <c r="BY36" s="137"/>
      <c r="BZ36" s="51" t="s">
        <v>387</v>
      </c>
      <c r="CA36" s="570"/>
      <c r="CB36" s="66"/>
      <c r="CC36" s="97">
        <v>0</v>
      </c>
      <c r="CD36" s="63">
        <f>CI36+CJ36</f>
        <v>0</v>
      </c>
      <c r="CE36" s="137"/>
      <c r="CF36" s="137"/>
      <c r="CG36" s="137"/>
      <c r="CH36" s="137"/>
      <c r="CI36" s="200">
        <f>CE36+CF36+CG36+CH36</f>
        <v>0</v>
      </c>
      <c r="CJ36" s="137"/>
      <c r="CK36" s="51" t="s">
        <v>387</v>
      </c>
      <c r="CL36" s="570"/>
      <c r="CM36" s="66"/>
      <c r="CN36" s="97">
        <v>0</v>
      </c>
      <c r="CO36" s="63">
        <f>CT36+CU36</f>
        <v>0</v>
      </c>
      <c r="CP36" s="137"/>
      <c r="CQ36" s="137"/>
      <c r="CR36" s="137"/>
      <c r="CS36" s="137"/>
      <c r="CT36" s="200">
        <f>CP36+CQ36+CR36+CS36</f>
        <v>0</v>
      </c>
      <c r="CU36" s="137"/>
      <c r="CV36" s="51" t="s">
        <v>387</v>
      </c>
      <c r="CW36" s="570"/>
      <c r="CX36" s="66"/>
      <c r="CY36" s="97">
        <v>0</v>
      </c>
      <c r="CZ36" s="63">
        <f>DE36+DF36</f>
        <v>0</v>
      </c>
      <c r="DA36" s="137"/>
      <c r="DB36" s="137"/>
      <c r="DC36" s="137"/>
      <c r="DD36" s="137"/>
      <c r="DE36" s="200">
        <f>DA36+DB36+DC36+DD36</f>
        <v>0</v>
      </c>
      <c r="DF36" s="137"/>
      <c r="DG36" s="51" t="s">
        <v>387</v>
      </c>
      <c r="DH36" s="570"/>
      <c r="DI36" s="66"/>
      <c r="DJ36" s="35">
        <v>0</v>
      </c>
      <c r="DK36" s="35">
        <v>0</v>
      </c>
      <c r="DL36" s="35"/>
      <c r="DM36" s="35"/>
      <c r="DN36" s="35">
        <v>0</v>
      </c>
      <c r="DO36" s="35"/>
    </row>
    <row r="37" spans="1:127" ht="15" customHeight="1" x14ac:dyDescent="0.25">
      <c r="A37" s="1180" t="s">
        <v>388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2"/>
      <c r="N37" s="133"/>
      <c r="O37" s="1041" t="s">
        <v>388</v>
      </c>
      <c r="P37" s="1042"/>
      <c r="Q37" s="1042"/>
      <c r="R37" s="1042"/>
      <c r="S37" s="1042"/>
      <c r="T37" s="1042"/>
      <c r="U37" s="1042"/>
      <c r="V37" s="1042"/>
      <c r="W37" s="1042"/>
      <c r="X37" s="1043"/>
      <c r="Y37" s="133"/>
      <c r="Z37" s="1277" t="s">
        <v>388</v>
      </c>
      <c r="AA37" s="1278"/>
      <c r="AB37" s="1278"/>
      <c r="AC37" s="1278"/>
      <c r="AD37" s="1278"/>
      <c r="AE37" s="1278"/>
      <c r="AF37" s="1278"/>
      <c r="AG37" s="1278"/>
      <c r="AH37" s="1278"/>
      <c r="AI37" s="1279"/>
      <c r="AJ37" s="133"/>
      <c r="AK37" s="1277" t="s">
        <v>388</v>
      </c>
      <c r="AL37" s="1278"/>
      <c r="AM37" s="1278"/>
      <c r="AN37" s="1278"/>
      <c r="AO37" s="1278"/>
      <c r="AP37" s="1278"/>
      <c r="AQ37" s="1278"/>
      <c r="AR37" s="1278"/>
      <c r="AS37" s="1278"/>
      <c r="AT37" s="1279"/>
      <c r="AU37" s="133"/>
      <c r="AV37" s="1277" t="s">
        <v>388</v>
      </c>
      <c r="AW37" s="1278"/>
      <c r="AX37" s="1278"/>
      <c r="AY37" s="1278"/>
      <c r="AZ37" s="1278"/>
      <c r="BA37" s="1278"/>
      <c r="BB37" s="1278"/>
      <c r="BC37" s="1278"/>
      <c r="BD37" s="1278"/>
      <c r="BE37" s="1279"/>
      <c r="BF37" s="133"/>
      <c r="BG37" s="1277" t="s">
        <v>388</v>
      </c>
      <c r="BH37" s="1278"/>
      <c r="BI37" s="1278"/>
      <c r="BJ37" s="1278"/>
      <c r="BK37" s="1278"/>
      <c r="BL37" s="1278"/>
      <c r="BM37" s="1278"/>
      <c r="BN37" s="1278"/>
      <c r="BO37" s="1278"/>
      <c r="BP37" s="1279"/>
      <c r="BQ37" s="133"/>
      <c r="BR37" s="1277" t="s">
        <v>388</v>
      </c>
      <c r="BS37" s="1278"/>
      <c r="BT37" s="1278"/>
      <c r="BU37" s="1278"/>
      <c r="BV37" s="1278"/>
      <c r="BW37" s="1278"/>
      <c r="BX37" s="1278"/>
      <c r="BY37" s="1278"/>
      <c r="BZ37" s="1278"/>
      <c r="CA37" s="1279"/>
      <c r="CB37" s="133"/>
      <c r="CC37" s="1277" t="s">
        <v>388</v>
      </c>
      <c r="CD37" s="1278"/>
      <c r="CE37" s="1278"/>
      <c r="CF37" s="1278"/>
      <c r="CG37" s="1278"/>
      <c r="CH37" s="1278"/>
      <c r="CI37" s="1278"/>
      <c r="CJ37" s="1278"/>
      <c r="CK37" s="1278"/>
      <c r="CL37" s="1279"/>
      <c r="CM37" s="133"/>
      <c r="CN37" s="1277" t="s">
        <v>388</v>
      </c>
      <c r="CO37" s="1278"/>
      <c r="CP37" s="1278"/>
      <c r="CQ37" s="1278"/>
      <c r="CR37" s="1278"/>
      <c r="CS37" s="1278"/>
      <c r="CT37" s="1278"/>
      <c r="CU37" s="1278"/>
      <c r="CV37" s="1278"/>
      <c r="CW37" s="1279"/>
      <c r="CX37" s="133"/>
      <c r="CY37" s="1277" t="s">
        <v>388</v>
      </c>
      <c r="CZ37" s="1278"/>
      <c r="DA37" s="1278"/>
      <c r="DB37" s="1278"/>
      <c r="DC37" s="1278"/>
      <c r="DD37" s="1278"/>
      <c r="DE37" s="1278"/>
      <c r="DF37" s="1278"/>
      <c r="DG37" s="1278"/>
      <c r="DH37" s="1279"/>
      <c r="DI37" s="133"/>
    </row>
    <row r="38" spans="1:127" ht="87" customHeight="1" x14ac:dyDescent="0.25">
      <c r="A38" s="1174" t="s">
        <v>829</v>
      </c>
      <c r="B38" s="1179" t="s">
        <v>812</v>
      </c>
      <c r="C38" s="1275">
        <f t="shared" ref="C38:J38" si="35">O38+Z38+AK38+AV38+BG38+BR38+CC38+CN38+CY38</f>
        <v>0</v>
      </c>
      <c r="D38" s="1280">
        <f t="shared" si="35"/>
        <v>0</v>
      </c>
      <c r="E38" s="1114">
        <f t="shared" si="35"/>
        <v>0</v>
      </c>
      <c r="F38" s="1114">
        <f t="shared" si="35"/>
        <v>0</v>
      </c>
      <c r="G38" s="1114">
        <f t="shared" si="35"/>
        <v>0</v>
      </c>
      <c r="H38" s="1114">
        <f t="shared" si="35"/>
        <v>0</v>
      </c>
      <c r="I38" s="1114">
        <f t="shared" si="35"/>
        <v>0</v>
      </c>
      <c r="J38" s="1114">
        <f t="shared" si="35"/>
        <v>0</v>
      </c>
      <c r="K38" s="51" t="s">
        <v>389</v>
      </c>
      <c r="L38" s="204" t="s">
        <v>181</v>
      </c>
      <c r="M38" s="58">
        <f t="shared" si="22"/>
        <v>0</v>
      </c>
      <c r="N38" s="66"/>
      <c r="O38" s="1332">
        <v>0</v>
      </c>
      <c r="P38" s="1066">
        <f>U38+V38</f>
        <v>0</v>
      </c>
      <c r="Q38" s="1069"/>
      <c r="R38" s="1069"/>
      <c r="S38" s="1069"/>
      <c r="T38" s="1069"/>
      <c r="U38" s="1459">
        <f>Q38+R38+S38+T38</f>
        <v>0</v>
      </c>
      <c r="V38" s="1069"/>
      <c r="W38" s="525" t="s">
        <v>389</v>
      </c>
      <c r="X38" s="672"/>
      <c r="Y38" s="66"/>
      <c r="Z38" s="1113">
        <v>0</v>
      </c>
      <c r="AA38" s="1280">
        <f>AF38+AG38</f>
        <v>0</v>
      </c>
      <c r="AB38" s="1024"/>
      <c r="AC38" s="1024"/>
      <c r="AD38" s="1024"/>
      <c r="AE38" s="1024"/>
      <c r="AF38" s="1471">
        <f>AB38+AC38+AD38+AE38</f>
        <v>0</v>
      </c>
      <c r="AG38" s="1024"/>
      <c r="AH38" s="51" t="s">
        <v>389</v>
      </c>
      <c r="AI38" s="570"/>
      <c r="AJ38" s="66"/>
      <c r="AK38" s="1113">
        <v>0</v>
      </c>
      <c r="AL38" s="1280">
        <f>AQ38+AR38</f>
        <v>0</v>
      </c>
      <c r="AM38" s="1024"/>
      <c r="AN38" s="1024"/>
      <c r="AO38" s="1024"/>
      <c r="AP38" s="1024"/>
      <c r="AQ38" s="1471">
        <f>AM38+AN38+AO38+AP38</f>
        <v>0</v>
      </c>
      <c r="AR38" s="1024"/>
      <c r="AS38" s="51" t="s">
        <v>389</v>
      </c>
      <c r="AT38" s="570"/>
      <c r="AU38" s="66"/>
      <c r="AV38" s="1113">
        <v>0</v>
      </c>
      <c r="AW38" s="1280">
        <f>BB38+BC38</f>
        <v>0</v>
      </c>
      <c r="AX38" s="1024"/>
      <c r="AY38" s="1024"/>
      <c r="AZ38" s="1024"/>
      <c r="BA38" s="1024"/>
      <c r="BB38" s="1471">
        <f>AX38+AY38+AZ38+BA38</f>
        <v>0</v>
      </c>
      <c r="BC38" s="1024"/>
      <c r="BD38" s="51" t="s">
        <v>389</v>
      </c>
      <c r="BE38" s="570"/>
      <c r="BF38" s="66"/>
      <c r="BG38" s="1113">
        <v>0</v>
      </c>
      <c r="BH38" s="1280">
        <f>BM38+BN38</f>
        <v>0</v>
      </c>
      <c r="BI38" s="1024"/>
      <c r="BJ38" s="1024"/>
      <c r="BK38" s="1024"/>
      <c r="BL38" s="1024"/>
      <c r="BM38" s="1471">
        <f>BI38+BJ38+BK38+BL38</f>
        <v>0</v>
      </c>
      <c r="BN38" s="1024"/>
      <c r="BO38" s="51" t="s">
        <v>389</v>
      </c>
      <c r="BP38" s="570"/>
      <c r="BQ38" s="66"/>
      <c r="BR38" s="1113">
        <v>0</v>
      </c>
      <c r="BS38" s="1280">
        <f>BX38+BY38</f>
        <v>0</v>
      </c>
      <c r="BT38" s="1024"/>
      <c r="BU38" s="1024"/>
      <c r="BV38" s="1024"/>
      <c r="BW38" s="1024"/>
      <c r="BX38" s="1471">
        <f>BT38+BU38+BV38+BW38</f>
        <v>0</v>
      </c>
      <c r="BY38" s="1024"/>
      <c r="BZ38" s="51" t="s">
        <v>389</v>
      </c>
      <c r="CA38" s="570"/>
      <c r="CB38" s="66"/>
      <c r="CC38" s="1113">
        <v>0</v>
      </c>
      <c r="CD38" s="1280">
        <f>CI38+CJ38</f>
        <v>0</v>
      </c>
      <c r="CE38" s="1024"/>
      <c r="CF38" s="1024"/>
      <c r="CG38" s="1024"/>
      <c r="CH38" s="1024"/>
      <c r="CI38" s="1471">
        <f>CE38+CF38+CG38+CH38</f>
        <v>0</v>
      </c>
      <c r="CJ38" s="1024"/>
      <c r="CK38" s="51" t="s">
        <v>389</v>
      </c>
      <c r="CL38" s="570"/>
      <c r="CM38" s="66"/>
      <c r="CN38" s="1113">
        <v>0</v>
      </c>
      <c r="CO38" s="1280">
        <f>CT38+CU38</f>
        <v>0</v>
      </c>
      <c r="CP38" s="1024"/>
      <c r="CQ38" s="1024"/>
      <c r="CR38" s="1024"/>
      <c r="CS38" s="1024"/>
      <c r="CT38" s="1471">
        <f>CP38+CQ38+CR38+CS38</f>
        <v>0</v>
      </c>
      <c r="CU38" s="1024"/>
      <c r="CV38" s="51" t="s">
        <v>389</v>
      </c>
      <c r="CW38" s="570"/>
      <c r="CX38" s="66"/>
      <c r="CY38" s="1113">
        <v>0</v>
      </c>
      <c r="CZ38" s="1280">
        <f>DE38+DF38</f>
        <v>0</v>
      </c>
      <c r="DA38" s="1024"/>
      <c r="DB38" s="1024"/>
      <c r="DC38" s="1024"/>
      <c r="DD38" s="1024"/>
      <c r="DE38" s="1471">
        <f>DA38+DB38+DC38+DD38</f>
        <v>0</v>
      </c>
      <c r="DF38" s="1024"/>
      <c r="DG38" s="51" t="s">
        <v>389</v>
      </c>
      <c r="DH38" s="570"/>
      <c r="DI38" s="66"/>
    </row>
    <row r="39" spans="1:127" ht="74.25" customHeight="1" x14ac:dyDescent="0.25">
      <c r="A39" s="1174"/>
      <c r="B39" s="1179"/>
      <c r="C39" s="1276"/>
      <c r="D39" s="1423"/>
      <c r="E39" s="1175"/>
      <c r="F39" s="1175"/>
      <c r="G39" s="1175"/>
      <c r="H39" s="1175"/>
      <c r="I39" s="1175"/>
      <c r="J39" s="1175"/>
      <c r="K39" s="51" t="s">
        <v>390</v>
      </c>
      <c r="L39" s="204" t="s">
        <v>159</v>
      </c>
      <c r="M39" s="58">
        <f t="shared" si="22"/>
        <v>0</v>
      </c>
      <c r="N39" s="66"/>
      <c r="O39" s="1332"/>
      <c r="P39" s="1083"/>
      <c r="Q39" s="1071"/>
      <c r="R39" s="1071"/>
      <c r="S39" s="1071"/>
      <c r="T39" s="1071"/>
      <c r="U39" s="1460"/>
      <c r="V39" s="1071"/>
      <c r="W39" s="525" t="s">
        <v>390</v>
      </c>
      <c r="X39" s="672"/>
      <c r="Y39" s="66"/>
      <c r="Z39" s="1113"/>
      <c r="AA39" s="1295"/>
      <c r="AB39" s="1029"/>
      <c r="AC39" s="1029"/>
      <c r="AD39" s="1029"/>
      <c r="AE39" s="1029"/>
      <c r="AF39" s="1472"/>
      <c r="AG39" s="1029"/>
      <c r="AH39" s="51" t="s">
        <v>390</v>
      </c>
      <c r="AI39" s="570"/>
      <c r="AJ39" s="66"/>
      <c r="AK39" s="1113"/>
      <c r="AL39" s="1295"/>
      <c r="AM39" s="1029"/>
      <c r="AN39" s="1029"/>
      <c r="AO39" s="1029"/>
      <c r="AP39" s="1029"/>
      <c r="AQ39" s="1472"/>
      <c r="AR39" s="1029"/>
      <c r="AS39" s="51" t="s">
        <v>390</v>
      </c>
      <c r="AT39" s="570"/>
      <c r="AU39" s="66"/>
      <c r="AV39" s="1113"/>
      <c r="AW39" s="1295"/>
      <c r="AX39" s="1029"/>
      <c r="AY39" s="1029"/>
      <c r="AZ39" s="1029"/>
      <c r="BA39" s="1029"/>
      <c r="BB39" s="1472"/>
      <c r="BC39" s="1029"/>
      <c r="BD39" s="51" t="s">
        <v>390</v>
      </c>
      <c r="BE39" s="570"/>
      <c r="BF39" s="66"/>
      <c r="BG39" s="1113"/>
      <c r="BH39" s="1295"/>
      <c r="BI39" s="1029"/>
      <c r="BJ39" s="1029"/>
      <c r="BK39" s="1029"/>
      <c r="BL39" s="1029"/>
      <c r="BM39" s="1472"/>
      <c r="BN39" s="1029"/>
      <c r="BO39" s="51" t="s">
        <v>390</v>
      </c>
      <c r="BP39" s="570"/>
      <c r="BQ39" s="66"/>
      <c r="BR39" s="1113"/>
      <c r="BS39" s="1295"/>
      <c r="BT39" s="1029"/>
      <c r="BU39" s="1029"/>
      <c r="BV39" s="1029"/>
      <c r="BW39" s="1029"/>
      <c r="BX39" s="1472"/>
      <c r="BY39" s="1029"/>
      <c r="BZ39" s="51" t="s">
        <v>390</v>
      </c>
      <c r="CA39" s="570"/>
      <c r="CB39" s="66"/>
      <c r="CC39" s="1113"/>
      <c r="CD39" s="1295"/>
      <c r="CE39" s="1029"/>
      <c r="CF39" s="1029"/>
      <c r="CG39" s="1029"/>
      <c r="CH39" s="1029"/>
      <c r="CI39" s="1472"/>
      <c r="CJ39" s="1029"/>
      <c r="CK39" s="51" t="s">
        <v>390</v>
      </c>
      <c r="CL39" s="570"/>
      <c r="CM39" s="66"/>
      <c r="CN39" s="1113"/>
      <c r="CO39" s="1295"/>
      <c r="CP39" s="1029"/>
      <c r="CQ39" s="1029"/>
      <c r="CR39" s="1029"/>
      <c r="CS39" s="1029"/>
      <c r="CT39" s="1472"/>
      <c r="CU39" s="1029"/>
      <c r="CV39" s="51" t="s">
        <v>390</v>
      </c>
      <c r="CW39" s="570"/>
      <c r="CX39" s="66"/>
      <c r="CY39" s="1113"/>
      <c r="CZ39" s="1295"/>
      <c r="DA39" s="1029"/>
      <c r="DB39" s="1029"/>
      <c r="DC39" s="1029"/>
      <c r="DD39" s="1029"/>
      <c r="DE39" s="1472"/>
      <c r="DF39" s="1029"/>
      <c r="DG39" s="51" t="s">
        <v>390</v>
      </c>
      <c r="DH39" s="570"/>
      <c r="DI39" s="66"/>
      <c r="DJ39" s="35">
        <v>578850</v>
      </c>
      <c r="DK39" s="35">
        <v>68100</v>
      </c>
      <c r="DL39" s="35"/>
      <c r="DM39" s="35"/>
      <c r="DN39" s="35">
        <v>646950</v>
      </c>
      <c r="DO39" s="35">
        <v>34050</v>
      </c>
    </row>
    <row r="40" spans="1:127" ht="48.75" customHeight="1" x14ac:dyDescent="0.25">
      <c r="A40" s="1174" t="s">
        <v>830</v>
      </c>
      <c r="B40" s="1179" t="s">
        <v>813</v>
      </c>
      <c r="C40" s="1275">
        <f t="shared" ref="C40:J40" si="36">O40+Z40+AK40+AV40+BG40+BR40+CC40+CN40+CY40</f>
        <v>0</v>
      </c>
      <c r="D40" s="1280">
        <f t="shared" si="36"/>
        <v>0</v>
      </c>
      <c r="E40" s="1114">
        <f t="shared" si="36"/>
        <v>0</v>
      </c>
      <c r="F40" s="1114">
        <f t="shared" si="36"/>
        <v>0</v>
      </c>
      <c r="G40" s="1114">
        <f t="shared" si="36"/>
        <v>0</v>
      </c>
      <c r="H40" s="1114">
        <f t="shared" si="36"/>
        <v>0</v>
      </c>
      <c r="I40" s="1114">
        <f t="shared" si="36"/>
        <v>0</v>
      </c>
      <c r="J40" s="1114">
        <f t="shared" si="36"/>
        <v>0</v>
      </c>
      <c r="K40" s="51" t="s">
        <v>945</v>
      </c>
      <c r="L40" s="204" t="s">
        <v>181</v>
      </c>
      <c r="M40" s="58">
        <f t="shared" si="22"/>
        <v>0</v>
      </c>
      <c r="N40" s="66"/>
      <c r="O40" s="1332">
        <v>0</v>
      </c>
      <c r="P40" s="1066">
        <f>U40+V40</f>
        <v>0</v>
      </c>
      <c r="Q40" s="1069"/>
      <c r="R40" s="1069"/>
      <c r="S40" s="1069"/>
      <c r="T40" s="1069"/>
      <c r="U40" s="1459">
        <f>Q40+R40+S40+T40</f>
        <v>0</v>
      </c>
      <c r="V40" s="1069"/>
      <c r="W40" s="525" t="s">
        <v>945</v>
      </c>
      <c r="X40" s="672"/>
      <c r="Y40" s="66"/>
      <c r="Z40" s="1113">
        <v>0</v>
      </c>
      <c r="AA40" s="1280">
        <f>AF40+AG40</f>
        <v>0</v>
      </c>
      <c r="AB40" s="1024"/>
      <c r="AC40" s="1024"/>
      <c r="AD40" s="1024"/>
      <c r="AE40" s="1024"/>
      <c r="AF40" s="1471">
        <f>AB40+AC40+AD40+AE40</f>
        <v>0</v>
      </c>
      <c r="AG40" s="1024"/>
      <c r="AH40" s="51" t="s">
        <v>945</v>
      </c>
      <c r="AI40" s="570"/>
      <c r="AJ40" s="66"/>
      <c r="AK40" s="1113">
        <v>0</v>
      </c>
      <c r="AL40" s="1280">
        <f>AQ40+AR40</f>
        <v>0</v>
      </c>
      <c r="AM40" s="1024"/>
      <c r="AN40" s="1024"/>
      <c r="AO40" s="1024"/>
      <c r="AP40" s="1024"/>
      <c r="AQ40" s="1471">
        <f>AM40+AN40+AO40+AP40</f>
        <v>0</v>
      </c>
      <c r="AR40" s="1024"/>
      <c r="AS40" s="51" t="s">
        <v>945</v>
      </c>
      <c r="AT40" s="570"/>
      <c r="AU40" s="66"/>
      <c r="AV40" s="1113">
        <v>0</v>
      </c>
      <c r="AW40" s="1280">
        <f>BB40+BC40</f>
        <v>0</v>
      </c>
      <c r="AX40" s="1024"/>
      <c r="AY40" s="1024"/>
      <c r="AZ40" s="1024"/>
      <c r="BA40" s="1024"/>
      <c r="BB40" s="1471">
        <f>AX40+AY40+AZ40+BA40</f>
        <v>0</v>
      </c>
      <c r="BC40" s="1024"/>
      <c r="BD40" s="51" t="s">
        <v>945</v>
      </c>
      <c r="BE40" s="570"/>
      <c r="BF40" s="66"/>
      <c r="BG40" s="1113">
        <v>0</v>
      </c>
      <c r="BH40" s="1280">
        <f>BM40+BN40</f>
        <v>0</v>
      </c>
      <c r="BI40" s="1024"/>
      <c r="BJ40" s="1024"/>
      <c r="BK40" s="1024"/>
      <c r="BL40" s="1024"/>
      <c r="BM40" s="1471">
        <f>BI40+BJ40+BK40+BL40</f>
        <v>0</v>
      </c>
      <c r="BN40" s="1024"/>
      <c r="BO40" s="51" t="s">
        <v>945</v>
      </c>
      <c r="BP40" s="570"/>
      <c r="BQ40" s="66"/>
      <c r="BR40" s="1113">
        <v>0</v>
      </c>
      <c r="BS40" s="1280">
        <f>BX40+BY40</f>
        <v>0</v>
      </c>
      <c r="BT40" s="1024"/>
      <c r="BU40" s="1024"/>
      <c r="BV40" s="1024"/>
      <c r="BW40" s="1024"/>
      <c r="BX40" s="1471">
        <f>BT40+BU40+BV40+BW40</f>
        <v>0</v>
      </c>
      <c r="BY40" s="1024"/>
      <c r="BZ40" s="51" t="s">
        <v>945</v>
      </c>
      <c r="CA40" s="570"/>
      <c r="CB40" s="66"/>
      <c r="CC40" s="1113">
        <v>0</v>
      </c>
      <c r="CD40" s="1280">
        <f>CI40+CJ40</f>
        <v>0</v>
      </c>
      <c r="CE40" s="1024"/>
      <c r="CF40" s="1024"/>
      <c r="CG40" s="1024"/>
      <c r="CH40" s="1024"/>
      <c r="CI40" s="1471">
        <f>CE40+CF40+CG40+CH40</f>
        <v>0</v>
      </c>
      <c r="CJ40" s="1024"/>
      <c r="CK40" s="51" t="s">
        <v>945</v>
      </c>
      <c r="CL40" s="570"/>
      <c r="CM40" s="66"/>
      <c r="CN40" s="1113">
        <v>0</v>
      </c>
      <c r="CO40" s="1280">
        <f>CT40+CU40</f>
        <v>0</v>
      </c>
      <c r="CP40" s="1024"/>
      <c r="CQ40" s="1024"/>
      <c r="CR40" s="1024"/>
      <c r="CS40" s="1024"/>
      <c r="CT40" s="1471">
        <f>CP40+CQ40+CR40+CS40</f>
        <v>0</v>
      </c>
      <c r="CU40" s="1024"/>
      <c r="CV40" s="51" t="s">
        <v>945</v>
      </c>
      <c r="CW40" s="570"/>
      <c r="CX40" s="66"/>
      <c r="CY40" s="1113">
        <v>0</v>
      </c>
      <c r="CZ40" s="1280">
        <f>DE40+DF40</f>
        <v>0</v>
      </c>
      <c r="DA40" s="1024"/>
      <c r="DB40" s="1024"/>
      <c r="DC40" s="1024"/>
      <c r="DD40" s="1024"/>
      <c r="DE40" s="1471">
        <f>DA40+DB40+DC40+DD40</f>
        <v>0</v>
      </c>
      <c r="DF40" s="1024"/>
      <c r="DG40" s="51" t="s">
        <v>945</v>
      </c>
      <c r="DH40" s="570"/>
      <c r="DI40" s="66"/>
    </row>
    <row r="41" spans="1:127" ht="66" customHeight="1" x14ac:dyDescent="0.25">
      <c r="A41" s="1174"/>
      <c r="B41" s="1179"/>
      <c r="C41" s="1276"/>
      <c r="D41" s="1423"/>
      <c r="E41" s="1175"/>
      <c r="F41" s="1175"/>
      <c r="G41" s="1175"/>
      <c r="H41" s="1175"/>
      <c r="I41" s="1175"/>
      <c r="J41" s="1175"/>
      <c r="K41" s="51" t="s">
        <v>391</v>
      </c>
      <c r="L41" s="204" t="s">
        <v>159</v>
      </c>
      <c r="M41" s="58">
        <f t="shared" si="22"/>
        <v>0</v>
      </c>
      <c r="N41" s="66"/>
      <c r="O41" s="1332"/>
      <c r="P41" s="1083"/>
      <c r="Q41" s="1071"/>
      <c r="R41" s="1071"/>
      <c r="S41" s="1071"/>
      <c r="T41" s="1071"/>
      <c r="U41" s="1460"/>
      <c r="V41" s="1071"/>
      <c r="W41" s="525" t="s">
        <v>391</v>
      </c>
      <c r="X41" s="672"/>
      <c r="Y41" s="66"/>
      <c r="Z41" s="1113"/>
      <c r="AA41" s="1295"/>
      <c r="AB41" s="1029"/>
      <c r="AC41" s="1029"/>
      <c r="AD41" s="1029"/>
      <c r="AE41" s="1029"/>
      <c r="AF41" s="1472"/>
      <c r="AG41" s="1029"/>
      <c r="AH41" s="51" t="s">
        <v>391</v>
      </c>
      <c r="AI41" s="570"/>
      <c r="AJ41" s="66"/>
      <c r="AK41" s="1113"/>
      <c r="AL41" s="1295"/>
      <c r="AM41" s="1029"/>
      <c r="AN41" s="1029"/>
      <c r="AO41" s="1029"/>
      <c r="AP41" s="1029"/>
      <c r="AQ41" s="1472"/>
      <c r="AR41" s="1029"/>
      <c r="AS41" s="51" t="s">
        <v>391</v>
      </c>
      <c r="AT41" s="570"/>
      <c r="AU41" s="66"/>
      <c r="AV41" s="1113"/>
      <c r="AW41" s="1295"/>
      <c r="AX41" s="1029"/>
      <c r="AY41" s="1029"/>
      <c r="AZ41" s="1029"/>
      <c r="BA41" s="1029"/>
      <c r="BB41" s="1472"/>
      <c r="BC41" s="1029"/>
      <c r="BD41" s="51" t="s">
        <v>391</v>
      </c>
      <c r="BE41" s="570"/>
      <c r="BF41" s="66"/>
      <c r="BG41" s="1113"/>
      <c r="BH41" s="1295"/>
      <c r="BI41" s="1029"/>
      <c r="BJ41" s="1029"/>
      <c r="BK41" s="1029"/>
      <c r="BL41" s="1029"/>
      <c r="BM41" s="1472"/>
      <c r="BN41" s="1029"/>
      <c r="BO41" s="51" t="s">
        <v>391</v>
      </c>
      <c r="BP41" s="570"/>
      <c r="BQ41" s="66"/>
      <c r="BR41" s="1113"/>
      <c r="BS41" s="1295"/>
      <c r="BT41" s="1029"/>
      <c r="BU41" s="1029"/>
      <c r="BV41" s="1029"/>
      <c r="BW41" s="1029"/>
      <c r="BX41" s="1472"/>
      <c r="BY41" s="1029"/>
      <c r="BZ41" s="51" t="s">
        <v>391</v>
      </c>
      <c r="CA41" s="570"/>
      <c r="CB41" s="66"/>
      <c r="CC41" s="1113"/>
      <c r="CD41" s="1295"/>
      <c r="CE41" s="1029"/>
      <c r="CF41" s="1029"/>
      <c r="CG41" s="1029"/>
      <c r="CH41" s="1029"/>
      <c r="CI41" s="1472"/>
      <c r="CJ41" s="1029"/>
      <c r="CK41" s="51" t="s">
        <v>391</v>
      </c>
      <c r="CL41" s="570"/>
      <c r="CM41" s="66"/>
      <c r="CN41" s="1113"/>
      <c r="CO41" s="1295"/>
      <c r="CP41" s="1029"/>
      <c r="CQ41" s="1029"/>
      <c r="CR41" s="1029"/>
      <c r="CS41" s="1029"/>
      <c r="CT41" s="1472"/>
      <c r="CU41" s="1029"/>
      <c r="CV41" s="51" t="s">
        <v>391</v>
      </c>
      <c r="CW41" s="570"/>
      <c r="CX41" s="66"/>
      <c r="CY41" s="1113"/>
      <c r="CZ41" s="1295"/>
      <c r="DA41" s="1029"/>
      <c r="DB41" s="1029"/>
      <c r="DC41" s="1029"/>
      <c r="DD41" s="1029"/>
      <c r="DE41" s="1472"/>
      <c r="DF41" s="1029"/>
      <c r="DG41" s="51" t="s">
        <v>391</v>
      </c>
      <c r="DH41" s="570"/>
      <c r="DI41" s="66"/>
      <c r="DJ41" s="35">
        <v>61200</v>
      </c>
      <c r="DK41" s="35">
        <v>7200</v>
      </c>
      <c r="DL41" s="35"/>
      <c r="DM41" s="35"/>
      <c r="DN41" s="35">
        <v>68400</v>
      </c>
      <c r="DO41" s="35">
        <v>3600</v>
      </c>
    </row>
    <row r="42" spans="1:127" ht="15" customHeight="1" x14ac:dyDescent="0.25">
      <c r="A42" s="1180" t="s">
        <v>392</v>
      </c>
      <c r="B42" s="1181"/>
      <c r="C42" s="1181"/>
      <c r="D42" s="1181"/>
      <c r="E42" s="1181"/>
      <c r="F42" s="1181"/>
      <c r="G42" s="1181"/>
      <c r="H42" s="1181"/>
      <c r="I42" s="1181"/>
      <c r="J42" s="1181"/>
      <c r="K42" s="1181"/>
      <c r="L42" s="1181"/>
      <c r="M42" s="1182"/>
      <c r="N42" s="133"/>
      <c r="O42" s="1041" t="s">
        <v>392</v>
      </c>
      <c r="P42" s="1042"/>
      <c r="Q42" s="1042"/>
      <c r="R42" s="1042"/>
      <c r="S42" s="1042"/>
      <c r="T42" s="1042"/>
      <c r="U42" s="1042"/>
      <c r="V42" s="1042"/>
      <c r="W42" s="1042"/>
      <c r="X42" s="1043"/>
      <c r="Y42" s="133"/>
      <c r="Z42" s="1277" t="s">
        <v>392</v>
      </c>
      <c r="AA42" s="1278"/>
      <c r="AB42" s="1278"/>
      <c r="AC42" s="1278"/>
      <c r="AD42" s="1278"/>
      <c r="AE42" s="1278"/>
      <c r="AF42" s="1278"/>
      <c r="AG42" s="1278"/>
      <c r="AH42" s="1278"/>
      <c r="AI42" s="1279"/>
      <c r="AJ42" s="133"/>
      <c r="AK42" s="1277" t="s">
        <v>392</v>
      </c>
      <c r="AL42" s="1278"/>
      <c r="AM42" s="1278"/>
      <c r="AN42" s="1278"/>
      <c r="AO42" s="1278"/>
      <c r="AP42" s="1278"/>
      <c r="AQ42" s="1278"/>
      <c r="AR42" s="1278"/>
      <c r="AS42" s="1278"/>
      <c r="AT42" s="1279"/>
      <c r="AU42" s="133"/>
      <c r="AV42" s="1277" t="s">
        <v>392</v>
      </c>
      <c r="AW42" s="1278"/>
      <c r="AX42" s="1278"/>
      <c r="AY42" s="1278"/>
      <c r="AZ42" s="1278"/>
      <c r="BA42" s="1278"/>
      <c r="BB42" s="1278"/>
      <c r="BC42" s="1278"/>
      <c r="BD42" s="1278"/>
      <c r="BE42" s="1279"/>
      <c r="BF42" s="133"/>
      <c r="BG42" s="1277" t="s">
        <v>392</v>
      </c>
      <c r="BH42" s="1278"/>
      <c r="BI42" s="1278"/>
      <c r="BJ42" s="1278"/>
      <c r="BK42" s="1278"/>
      <c r="BL42" s="1278"/>
      <c r="BM42" s="1278"/>
      <c r="BN42" s="1278"/>
      <c r="BO42" s="1278"/>
      <c r="BP42" s="1279"/>
      <c r="BQ42" s="133"/>
      <c r="BR42" s="1277" t="s">
        <v>392</v>
      </c>
      <c r="BS42" s="1278"/>
      <c r="BT42" s="1278"/>
      <c r="BU42" s="1278"/>
      <c r="BV42" s="1278"/>
      <c r="BW42" s="1278"/>
      <c r="BX42" s="1278"/>
      <c r="BY42" s="1278"/>
      <c r="BZ42" s="1278"/>
      <c r="CA42" s="1279"/>
      <c r="CB42" s="133"/>
      <c r="CC42" s="1277" t="s">
        <v>392</v>
      </c>
      <c r="CD42" s="1278"/>
      <c r="CE42" s="1278"/>
      <c r="CF42" s="1278"/>
      <c r="CG42" s="1278"/>
      <c r="CH42" s="1278"/>
      <c r="CI42" s="1278"/>
      <c r="CJ42" s="1278"/>
      <c r="CK42" s="1278"/>
      <c r="CL42" s="1279"/>
      <c r="CM42" s="133"/>
      <c r="CN42" s="1277" t="s">
        <v>392</v>
      </c>
      <c r="CO42" s="1278"/>
      <c r="CP42" s="1278"/>
      <c r="CQ42" s="1278"/>
      <c r="CR42" s="1278"/>
      <c r="CS42" s="1278"/>
      <c r="CT42" s="1278"/>
      <c r="CU42" s="1278"/>
      <c r="CV42" s="1278"/>
      <c r="CW42" s="1279"/>
      <c r="CX42" s="133"/>
      <c r="CY42" s="1277" t="s">
        <v>392</v>
      </c>
      <c r="CZ42" s="1278"/>
      <c r="DA42" s="1278"/>
      <c r="DB42" s="1278"/>
      <c r="DC42" s="1278"/>
      <c r="DD42" s="1278"/>
      <c r="DE42" s="1278"/>
      <c r="DF42" s="1278"/>
      <c r="DG42" s="1278"/>
      <c r="DH42" s="1279"/>
      <c r="DI42" s="133"/>
    </row>
    <row r="43" spans="1:127" ht="84.75" customHeight="1" x14ac:dyDescent="0.25">
      <c r="A43" s="1174" t="s">
        <v>219</v>
      </c>
      <c r="B43" s="1179" t="s">
        <v>600</v>
      </c>
      <c r="C43" s="1275">
        <f t="shared" ref="C43:J43" si="37">O43+Z43+AK43+AV43+BG43+BR43+CC43+CN43+CY43</f>
        <v>681000</v>
      </c>
      <c r="D43" s="1280">
        <f t="shared" si="37"/>
        <v>5470</v>
      </c>
      <c r="E43" s="1114">
        <f t="shared" si="37"/>
        <v>3470</v>
      </c>
      <c r="F43" s="1114">
        <f t="shared" si="37"/>
        <v>0</v>
      </c>
      <c r="G43" s="1114">
        <f t="shared" si="37"/>
        <v>0</v>
      </c>
      <c r="H43" s="1114">
        <f t="shared" si="37"/>
        <v>2000</v>
      </c>
      <c r="I43" s="1114">
        <f t="shared" si="37"/>
        <v>5470</v>
      </c>
      <c r="J43" s="1114">
        <f t="shared" si="37"/>
        <v>0</v>
      </c>
      <c r="K43" s="51" t="s">
        <v>614</v>
      </c>
      <c r="L43" s="204">
        <v>2</v>
      </c>
      <c r="M43" s="58">
        <f t="shared" si="22"/>
        <v>0</v>
      </c>
      <c r="N43" s="66"/>
      <c r="O43" s="1332">
        <v>200000</v>
      </c>
      <c r="P43" s="1066">
        <f>U43+V43</f>
        <v>5470</v>
      </c>
      <c r="Q43" s="1069">
        <v>3470</v>
      </c>
      <c r="R43" s="1069"/>
      <c r="S43" s="1069"/>
      <c r="T43" s="1069">
        <v>2000</v>
      </c>
      <c r="U43" s="1459">
        <f>Q43+R43+S43+T43</f>
        <v>5470</v>
      </c>
      <c r="V43" s="1069"/>
      <c r="W43" s="525" t="s">
        <v>614</v>
      </c>
      <c r="X43" s="672"/>
      <c r="Y43" s="66"/>
      <c r="Z43" s="1113">
        <v>200000</v>
      </c>
      <c r="AA43" s="1280">
        <f>AF43+AG43</f>
        <v>0</v>
      </c>
      <c r="AB43" s="1024"/>
      <c r="AC43" s="1024"/>
      <c r="AD43" s="1024"/>
      <c r="AE43" s="1024"/>
      <c r="AF43" s="1471">
        <f>AB43+AC43+AD43+AE43</f>
        <v>0</v>
      </c>
      <c r="AG43" s="1024"/>
      <c r="AH43" s="51" t="s">
        <v>614</v>
      </c>
      <c r="AI43" s="570"/>
      <c r="AJ43" s="66"/>
      <c r="AK43" s="1113">
        <v>281000</v>
      </c>
      <c r="AL43" s="1280">
        <f>AQ43+AR43</f>
        <v>0</v>
      </c>
      <c r="AM43" s="1024"/>
      <c r="AN43" s="1024"/>
      <c r="AO43" s="1024"/>
      <c r="AP43" s="1024"/>
      <c r="AQ43" s="1471">
        <f>AM43+AN43+AO43+AP43</f>
        <v>0</v>
      </c>
      <c r="AR43" s="1024"/>
      <c r="AS43" s="51" t="s">
        <v>614</v>
      </c>
      <c r="AT43" s="570"/>
      <c r="AU43" s="66"/>
      <c r="AV43" s="1113">
        <v>0</v>
      </c>
      <c r="AW43" s="1280">
        <f>BB43+BC43</f>
        <v>0</v>
      </c>
      <c r="AX43" s="1024"/>
      <c r="AY43" s="1024"/>
      <c r="AZ43" s="1024"/>
      <c r="BA43" s="1024"/>
      <c r="BB43" s="1471">
        <f>AX43+AY43+AZ43+BA43</f>
        <v>0</v>
      </c>
      <c r="BC43" s="1024"/>
      <c r="BD43" s="51" t="s">
        <v>614</v>
      </c>
      <c r="BE43" s="570"/>
      <c r="BF43" s="66"/>
      <c r="BG43" s="1113">
        <v>0</v>
      </c>
      <c r="BH43" s="1280">
        <f>BM43+BN43</f>
        <v>0</v>
      </c>
      <c r="BI43" s="1024"/>
      <c r="BJ43" s="1024"/>
      <c r="BK43" s="1024"/>
      <c r="BL43" s="1024"/>
      <c r="BM43" s="1471">
        <f>BI43+BJ43+BK43+BL43</f>
        <v>0</v>
      </c>
      <c r="BN43" s="1024"/>
      <c r="BO43" s="51" t="s">
        <v>614</v>
      </c>
      <c r="BP43" s="472"/>
      <c r="BQ43" s="66"/>
      <c r="BR43" s="1113">
        <v>0</v>
      </c>
      <c r="BS43" s="1280">
        <f>BX43+BY43</f>
        <v>0</v>
      </c>
      <c r="BT43" s="1024"/>
      <c r="BU43" s="1024"/>
      <c r="BV43" s="1024"/>
      <c r="BW43" s="1024"/>
      <c r="BX43" s="1471">
        <f>BT43+BU43+BV43+BW43</f>
        <v>0</v>
      </c>
      <c r="BY43" s="1024"/>
      <c r="BZ43" s="51" t="s">
        <v>614</v>
      </c>
      <c r="CA43" s="570"/>
      <c r="CB43" s="66"/>
      <c r="CC43" s="1113">
        <v>0</v>
      </c>
      <c r="CD43" s="1280">
        <f>CI43+CJ43</f>
        <v>0</v>
      </c>
      <c r="CE43" s="1024"/>
      <c r="CF43" s="1024"/>
      <c r="CG43" s="1024"/>
      <c r="CH43" s="1024"/>
      <c r="CI43" s="1471">
        <f>CE43+CF43+CG43+CH43</f>
        <v>0</v>
      </c>
      <c r="CJ43" s="1024"/>
      <c r="CK43" s="51" t="s">
        <v>614</v>
      </c>
      <c r="CL43" s="570"/>
      <c r="CM43" s="66"/>
      <c r="CN43" s="1113">
        <v>0</v>
      </c>
      <c r="CO43" s="1280">
        <f>CT43+CU43</f>
        <v>0</v>
      </c>
      <c r="CP43" s="1024"/>
      <c r="CQ43" s="1024"/>
      <c r="CR43" s="1024"/>
      <c r="CS43" s="1024"/>
      <c r="CT43" s="1471">
        <f>CP43+CQ43+CR43+CS43</f>
        <v>0</v>
      </c>
      <c r="CU43" s="1024"/>
      <c r="CV43" s="51" t="s">
        <v>614</v>
      </c>
      <c r="CW43" s="570"/>
      <c r="CX43" s="66"/>
      <c r="CY43" s="1113">
        <v>0</v>
      </c>
      <c r="CZ43" s="1280">
        <f>DE43+DF43</f>
        <v>0</v>
      </c>
      <c r="DA43" s="1024"/>
      <c r="DB43" s="1024"/>
      <c r="DC43" s="1024"/>
      <c r="DD43" s="1024"/>
      <c r="DE43" s="1471">
        <f>DA43+DB43+DC43+DD43</f>
        <v>0</v>
      </c>
      <c r="DF43" s="1024"/>
      <c r="DG43" s="51" t="s">
        <v>614</v>
      </c>
      <c r="DH43" s="570"/>
      <c r="DI43" s="66"/>
      <c r="DJ43" s="35">
        <v>134300</v>
      </c>
      <c r="DK43" s="35">
        <v>15800</v>
      </c>
      <c r="DL43" s="35"/>
      <c r="DM43" s="35"/>
      <c r="DN43" s="35">
        <v>150100</v>
      </c>
      <c r="DO43" s="35">
        <v>7900</v>
      </c>
    </row>
    <row r="44" spans="1:127" ht="126.75" customHeight="1" x14ac:dyDescent="0.25">
      <c r="A44" s="1174"/>
      <c r="B44" s="1179"/>
      <c r="C44" s="1276"/>
      <c r="D44" s="1423"/>
      <c r="E44" s="1175"/>
      <c r="F44" s="1175"/>
      <c r="G44" s="1175"/>
      <c r="H44" s="1175"/>
      <c r="I44" s="1175"/>
      <c r="J44" s="1175"/>
      <c r="K44" s="51" t="s">
        <v>613</v>
      </c>
      <c r="L44" s="204">
        <v>1</v>
      </c>
      <c r="M44" s="58">
        <f t="shared" si="22"/>
        <v>0</v>
      </c>
      <c r="N44" s="66"/>
      <c r="O44" s="1332"/>
      <c r="P44" s="1083"/>
      <c r="Q44" s="1071"/>
      <c r="R44" s="1071"/>
      <c r="S44" s="1071"/>
      <c r="T44" s="1071"/>
      <c r="U44" s="1460"/>
      <c r="V44" s="1071"/>
      <c r="W44" s="525" t="s">
        <v>613</v>
      </c>
      <c r="X44" s="672"/>
      <c r="Y44" s="66"/>
      <c r="Z44" s="1113"/>
      <c r="AA44" s="1295"/>
      <c r="AB44" s="1029"/>
      <c r="AC44" s="1029"/>
      <c r="AD44" s="1029"/>
      <c r="AE44" s="1029"/>
      <c r="AF44" s="1472"/>
      <c r="AG44" s="1029"/>
      <c r="AH44" s="51" t="s">
        <v>613</v>
      </c>
      <c r="AI44" s="570"/>
      <c r="AJ44" s="66"/>
      <c r="AK44" s="1113"/>
      <c r="AL44" s="1295"/>
      <c r="AM44" s="1029"/>
      <c r="AN44" s="1029"/>
      <c r="AO44" s="1029"/>
      <c r="AP44" s="1029"/>
      <c r="AQ44" s="1472"/>
      <c r="AR44" s="1029"/>
      <c r="AS44" s="51" t="s">
        <v>613</v>
      </c>
      <c r="AT44" s="570"/>
      <c r="AU44" s="66"/>
      <c r="AV44" s="1113"/>
      <c r="AW44" s="1295"/>
      <c r="AX44" s="1029"/>
      <c r="AY44" s="1029"/>
      <c r="AZ44" s="1029"/>
      <c r="BA44" s="1029"/>
      <c r="BB44" s="1472"/>
      <c r="BC44" s="1029"/>
      <c r="BD44" s="51" t="s">
        <v>613</v>
      </c>
      <c r="BE44" s="570"/>
      <c r="BF44" s="66"/>
      <c r="BG44" s="1113"/>
      <c r="BH44" s="1295"/>
      <c r="BI44" s="1029"/>
      <c r="BJ44" s="1029"/>
      <c r="BK44" s="1029"/>
      <c r="BL44" s="1029"/>
      <c r="BM44" s="1472"/>
      <c r="BN44" s="1029"/>
      <c r="BO44" s="51" t="s">
        <v>613</v>
      </c>
      <c r="BP44" s="472"/>
      <c r="BQ44" s="66"/>
      <c r="BR44" s="1113"/>
      <c r="BS44" s="1295"/>
      <c r="BT44" s="1029"/>
      <c r="BU44" s="1029"/>
      <c r="BV44" s="1029"/>
      <c r="BW44" s="1029"/>
      <c r="BX44" s="1472"/>
      <c r="BY44" s="1029"/>
      <c r="BZ44" s="51" t="s">
        <v>613</v>
      </c>
      <c r="CA44" s="570"/>
      <c r="CB44" s="66"/>
      <c r="CC44" s="1113"/>
      <c r="CD44" s="1295"/>
      <c r="CE44" s="1029"/>
      <c r="CF44" s="1029"/>
      <c r="CG44" s="1029"/>
      <c r="CH44" s="1029"/>
      <c r="CI44" s="1472"/>
      <c r="CJ44" s="1029"/>
      <c r="CK44" s="51" t="s">
        <v>613</v>
      </c>
      <c r="CL44" s="570"/>
      <c r="CM44" s="66"/>
      <c r="CN44" s="1113"/>
      <c r="CO44" s="1295"/>
      <c r="CP44" s="1029"/>
      <c r="CQ44" s="1029"/>
      <c r="CR44" s="1029"/>
      <c r="CS44" s="1029"/>
      <c r="CT44" s="1472"/>
      <c r="CU44" s="1029"/>
      <c r="CV44" s="51" t="s">
        <v>613</v>
      </c>
      <c r="CW44" s="570"/>
      <c r="CX44" s="66"/>
      <c r="CY44" s="1113"/>
      <c r="CZ44" s="1295"/>
      <c r="DA44" s="1029"/>
      <c r="DB44" s="1029"/>
      <c r="DC44" s="1029"/>
      <c r="DD44" s="1029"/>
      <c r="DE44" s="1472"/>
      <c r="DF44" s="1029"/>
      <c r="DG44" s="51" t="s">
        <v>613</v>
      </c>
      <c r="DH44" s="570"/>
      <c r="DI44" s="66"/>
      <c r="DP44" s="38" t="s">
        <v>248</v>
      </c>
      <c r="DQ44" s="39">
        <f>DV44+DW44</f>
        <v>29920000</v>
      </c>
      <c r="DR44" s="39">
        <f t="shared" ref="DR44:DW44" si="38">SUM(DJ46:DJ55)</f>
        <v>25433200</v>
      </c>
      <c r="DS44" s="39">
        <f t="shared" si="38"/>
        <v>4483150</v>
      </c>
      <c r="DT44" s="39">
        <f t="shared" si="38"/>
        <v>0</v>
      </c>
      <c r="DU44" s="39">
        <f t="shared" si="38"/>
        <v>650</v>
      </c>
      <c r="DV44" s="39">
        <f>DR44+DS44+DT44+DU44</f>
        <v>29917000</v>
      </c>
      <c r="DW44" s="39">
        <f t="shared" si="38"/>
        <v>3000</v>
      </c>
    </row>
    <row r="45" spans="1:127" ht="74.25" customHeight="1" x14ac:dyDescent="0.25">
      <c r="A45" s="1174" t="s">
        <v>184</v>
      </c>
      <c r="B45" s="1179" t="s">
        <v>601</v>
      </c>
      <c r="C45" s="1275">
        <f t="shared" ref="C45:J45" si="39">O45+Z45+AK45+AV45+BG45+BR45+CC45+CN45+CY45</f>
        <v>72000</v>
      </c>
      <c r="D45" s="1280">
        <f t="shared" si="39"/>
        <v>22714</v>
      </c>
      <c r="E45" s="1114">
        <f t="shared" si="39"/>
        <v>0</v>
      </c>
      <c r="F45" s="1114">
        <f t="shared" si="39"/>
        <v>0</v>
      </c>
      <c r="G45" s="1114">
        <f t="shared" si="39"/>
        <v>0</v>
      </c>
      <c r="H45" s="1114">
        <f t="shared" si="39"/>
        <v>22714</v>
      </c>
      <c r="I45" s="1114">
        <f t="shared" si="39"/>
        <v>22714</v>
      </c>
      <c r="J45" s="1114">
        <f t="shared" si="39"/>
        <v>0</v>
      </c>
      <c r="K45" s="51" t="s">
        <v>393</v>
      </c>
      <c r="L45" s="204">
        <v>1</v>
      </c>
      <c r="M45" s="58">
        <f t="shared" si="22"/>
        <v>1</v>
      </c>
      <c r="N45" s="66"/>
      <c r="O45" s="1332">
        <v>15000</v>
      </c>
      <c r="P45" s="1066">
        <f>U45+V45</f>
        <v>22714</v>
      </c>
      <c r="Q45" s="1069"/>
      <c r="R45" s="1069"/>
      <c r="S45" s="1069"/>
      <c r="T45" s="1069">
        <f>16640+2074+4000</f>
        <v>22714</v>
      </c>
      <c r="U45" s="1459">
        <f>Q45+R45+S45+T45</f>
        <v>22714</v>
      </c>
      <c r="V45" s="1069"/>
      <c r="W45" s="525" t="s">
        <v>393</v>
      </c>
      <c r="X45" s="672">
        <v>1</v>
      </c>
      <c r="Y45" s="66"/>
      <c r="Z45" s="1113">
        <v>25000</v>
      </c>
      <c r="AA45" s="1280">
        <f>AF45+AG45</f>
        <v>0</v>
      </c>
      <c r="AB45" s="1024"/>
      <c r="AC45" s="1024"/>
      <c r="AD45" s="1024"/>
      <c r="AE45" s="1024"/>
      <c r="AF45" s="1471">
        <f>AB45+AC45+AD45+AE45</f>
        <v>0</v>
      </c>
      <c r="AG45" s="1024"/>
      <c r="AH45" s="51" t="s">
        <v>393</v>
      </c>
      <c r="AI45" s="570"/>
      <c r="AJ45" s="66"/>
      <c r="AK45" s="1113">
        <v>32000</v>
      </c>
      <c r="AL45" s="1280">
        <f>AQ45+AR45</f>
        <v>0</v>
      </c>
      <c r="AM45" s="1024"/>
      <c r="AN45" s="1024"/>
      <c r="AO45" s="1024"/>
      <c r="AP45" s="1024"/>
      <c r="AQ45" s="1471">
        <f>AM45+AN45+AO45+AP45</f>
        <v>0</v>
      </c>
      <c r="AR45" s="1024"/>
      <c r="AS45" s="51" t="s">
        <v>393</v>
      </c>
      <c r="AT45" s="570"/>
      <c r="AU45" s="66"/>
      <c r="AV45" s="1113">
        <v>0</v>
      </c>
      <c r="AW45" s="1280">
        <f>BB45+BC45</f>
        <v>0</v>
      </c>
      <c r="AX45" s="1024"/>
      <c r="AY45" s="1024"/>
      <c r="AZ45" s="1024"/>
      <c r="BA45" s="1024"/>
      <c r="BB45" s="1471">
        <f>AX45+AY45+AZ45+BA45</f>
        <v>0</v>
      </c>
      <c r="BC45" s="1024"/>
      <c r="BD45" s="51" t="s">
        <v>393</v>
      </c>
      <c r="BE45" s="570"/>
      <c r="BF45" s="66"/>
      <c r="BG45" s="1113">
        <v>0</v>
      </c>
      <c r="BH45" s="1280">
        <f>BM45+BN45</f>
        <v>0</v>
      </c>
      <c r="BI45" s="1024"/>
      <c r="BJ45" s="1024"/>
      <c r="BK45" s="1024"/>
      <c r="BL45" s="1024"/>
      <c r="BM45" s="1471">
        <f>BI45+BJ45+BK45+BL45</f>
        <v>0</v>
      </c>
      <c r="BN45" s="1024"/>
      <c r="BO45" s="51" t="s">
        <v>393</v>
      </c>
      <c r="BP45" s="472"/>
      <c r="BQ45" s="66"/>
      <c r="BR45" s="1113">
        <v>0</v>
      </c>
      <c r="BS45" s="1280">
        <f>BX45+BY45</f>
        <v>0</v>
      </c>
      <c r="BT45" s="1024"/>
      <c r="BU45" s="1024"/>
      <c r="BV45" s="1024"/>
      <c r="BW45" s="1024"/>
      <c r="BX45" s="1471">
        <f>BT45+BU45+BV45+BW45</f>
        <v>0</v>
      </c>
      <c r="BY45" s="1024"/>
      <c r="BZ45" s="51" t="s">
        <v>393</v>
      </c>
      <c r="CA45" s="570"/>
      <c r="CB45" s="66"/>
      <c r="CC45" s="1113">
        <v>0</v>
      </c>
      <c r="CD45" s="1280">
        <f>CI45+CJ45</f>
        <v>0</v>
      </c>
      <c r="CE45" s="1024"/>
      <c r="CF45" s="1024"/>
      <c r="CG45" s="1024"/>
      <c r="CH45" s="1024"/>
      <c r="CI45" s="1471">
        <f>CE45+CF45+CG45+CH45</f>
        <v>0</v>
      </c>
      <c r="CJ45" s="1024"/>
      <c r="CK45" s="51" t="s">
        <v>393</v>
      </c>
      <c r="CL45" s="570"/>
      <c r="CM45" s="66"/>
      <c r="CN45" s="1113">
        <v>0</v>
      </c>
      <c r="CO45" s="1280">
        <f>CT45+CU45</f>
        <v>0</v>
      </c>
      <c r="CP45" s="1024"/>
      <c r="CQ45" s="1024"/>
      <c r="CR45" s="1024"/>
      <c r="CS45" s="1024"/>
      <c r="CT45" s="1471">
        <f>CP45+CQ45+CR45+CS45</f>
        <v>0</v>
      </c>
      <c r="CU45" s="1024"/>
      <c r="CV45" s="51" t="s">
        <v>393</v>
      </c>
      <c r="CW45" s="570"/>
      <c r="CX45" s="66"/>
      <c r="CY45" s="1113">
        <v>0</v>
      </c>
      <c r="CZ45" s="1280">
        <f>DE45+DF45</f>
        <v>0</v>
      </c>
      <c r="DA45" s="1024"/>
      <c r="DB45" s="1024"/>
      <c r="DC45" s="1024"/>
      <c r="DD45" s="1024"/>
      <c r="DE45" s="1471">
        <f>DA45+DB45+DC45+DD45</f>
        <v>0</v>
      </c>
      <c r="DF45" s="1024"/>
      <c r="DG45" s="51" t="s">
        <v>393</v>
      </c>
      <c r="DH45" s="570"/>
      <c r="DI45" s="66"/>
    </row>
    <row r="46" spans="1:127" ht="180.75" customHeight="1" x14ac:dyDescent="0.25">
      <c r="A46" s="1174"/>
      <c r="B46" s="1179"/>
      <c r="C46" s="1276"/>
      <c r="D46" s="1423"/>
      <c r="E46" s="1175"/>
      <c r="F46" s="1175"/>
      <c r="G46" s="1175"/>
      <c r="H46" s="1175"/>
      <c r="I46" s="1175"/>
      <c r="J46" s="1175"/>
      <c r="K46" s="51" t="s">
        <v>394</v>
      </c>
      <c r="L46" s="204">
        <v>1</v>
      </c>
      <c r="M46" s="58">
        <f t="shared" si="22"/>
        <v>0</v>
      </c>
      <c r="N46" s="66"/>
      <c r="O46" s="1332"/>
      <c r="P46" s="1083"/>
      <c r="Q46" s="1071"/>
      <c r="R46" s="1071"/>
      <c r="S46" s="1071"/>
      <c r="T46" s="1071"/>
      <c r="U46" s="1460"/>
      <c r="V46" s="1071"/>
      <c r="W46" s="525" t="s">
        <v>394</v>
      </c>
      <c r="X46" s="672"/>
      <c r="Y46" s="66"/>
      <c r="Z46" s="1113"/>
      <c r="AA46" s="1295"/>
      <c r="AB46" s="1029"/>
      <c r="AC46" s="1029"/>
      <c r="AD46" s="1029"/>
      <c r="AE46" s="1029"/>
      <c r="AF46" s="1472"/>
      <c r="AG46" s="1029"/>
      <c r="AH46" s="51" t="s">
        <v>394</v>
      </c>
      <c r="AI46" s="570"/>
      <c r="AJ46" s="66"/>
      <c r="AK46" s="1113"/>
      <c r="AL46" s="1295"/>
      <c r="AM46" s="1029"/>
      <c r="AN46" s="1029"/>
      <c r="AO46" s="1029"/>
      <c r="AP46" s="1029"/>
      <c r="AQ46" s="1472"/>
      <c r="AR46" s="1029"/>
      <c r="AS46" s="51" t="s">
        <v>394</v>
      </c>
      <c r="AT46" s="570"/>
      <c r="AU46" s="66"/>
      <c r="AV46" s="1113"/>
      <c r="AW46" s="1295"/>
      <c r="AX46" s="1029"/>
      <c r="AY46" s="1029"/>
      <c r="AZ46" s="1029"/>
      <c r="BA46" s="1029"/>
      <c r="BB46" s="1472"/>
      <c r="BC46" s="1029"/>
      <c r="BD46" s="51" t="s">
        <v>394</v>
      </c>
      <c r="BE46" s="570"/>
      <c r="BF46" s="66"/>
      <c r="BG46" s="1113"/>
      <c r="BH46" s="1295"/>
      <c r="BI46" s="1029"/>
      <c r="BJ46" s="1029"/>
      <c r="BK46" s="1029"/>
      <c r="BL46" s="1029"/>
      <c r="BM46" s="1472"/>
      <c r="BN46" s="1029"/>
      <c r="BO46" s="51" t="s">
        <v>394</v>
      </c>
      <c r="BP46" s="472"/>
      <c r="BQ46" s="66"/>
      <c r="BR46" s="1113"/>
      <c r="BS46" s="1295"/>
      <c r="BT46" s="1029"/>
      <c r="BU46" s="1029"/>
      <c r="BV46" s="1029"/>
      <c r="BW46" s="1029"/>
      <c r="BX46" s="1472"/>
      <c r="BY46" s="1029"/>
      <c r="BZ46" s="51" t="s">
        <v>394</v>
      </c>
      <c r="CA46" s="570"/>
      <c r="CB46" s="66"/>
      <c r="CC46" s="1113"/>
      <c r="CD46" s="1295"/>
      <c r="CE46" s="1029"/>
      <c r="CF46" s="1029"/>
      <c r="CG46" s="1029"/>
      <c r="CH46" s="1029"/>
      <c r="CI46" s="1472"/>
      <c r="CJ46" s="1029"/>
      <c r="CK46" s="51" t="s">
        <v>394</v>
      </c>
      <c r="CL46" s="570"/>
      <c r="CM46" s="66"/>
      <c r="CN46" s="1113"/>
      <c r="CO46" s="1295"/>
      <c r="CP46" s="1029"/>
      <c r="CQ46" s="1029"/>
      <c r="CR46" s="1029"/>
      <c r="CS46" s="1029"/>
      <c r="CT46" s="1472"/>
      <c r="CU46" s="1029"/>
      <c r="CV46" s="51" t="s">
        <v>394</v>
      </c>
      <c r="CW46" s="570"/>
      <c r="CX46" s="66"/>
      <c r="CY46" s="1113"/>
      <c r="CZ46" s="1295"/>
      <c r="DA46" s="1029"/>
      <c r="DB46" s="1029"/>
      <c r="DC46" s="1029"/>
      <c r="DD46" s="1029"/>
      <c r="DE46" s="1472"/>
      <c r="DF46" s="1029"/>
      <c r="DG46" s="51" t="s">
        <v>394</v>
      </c>
      <c r="DH46" s="570"/>
      <c r="DI46" s="66"/>
      <c r="DJ46" s="35">
        <v>22637200</v>
      </c>
      <c r="DK46" s="35">
        <v>3994800</v>
      </c>
      <c r="DL46" s="35"/>
      <c r="DM46" s="35"/>
      <c r="DN46" s="35">
        <v>26632000</v>
      </c>
      <c r="DO46" s="35"/>
    </row>
    <row r="47" spans="1:127" ht="195" customHeight="1" thickBot="1" x14ac:dyDescent="0.3">
      <c r="A47" s="125" t="s">
        <v>185</v>
      </c>
      <c r="B47" s="617" t="s">
        <v>828</v>
      </c>
      <c r="C47" s="160">
        <v>158000</v>
      </c>
      <c r="D47" s="93">
        <f t="shared" ref="D47:J47" si="40">P47+AA47+AL47+AW47+BH47+BS47+CD47+CO47+CZ47</f>
        <v>32000</v>
      </c>
      <c r="E47" s="76">
        <f t="shared" si="40"/>
        <v>0</v>
      </c>
      <c r="F47" s="76">
        <f t="shared" si="40"/>
        <v>32000</v>
      </c>
      <c r="G47" s="76">
        <f t="shared" si="40"/>
        <v>0</v>
      </c>
      <c r="H47" s="76">
        <f t="shared" si="40"/>
        <v>0</v>
      </c>
      <c r="I47" s="76">
        <f t="shared" si="40"/>
        <v>32000</v>
      </c>
      <c r="J47" s="76">
        <f t="shared" si="40"/>
        <v>0</v>
      </c>
      <c r="K47" s="54" t="s">
        <v>395</v>
      </c>
      <c r="L47" s="209">
        <v>755</v>
      </c>
      <c r="M47" s="161">
        <f t="shared" si="22"/>
        <v>755</v>
      </c>
      <c r="N47" s="66"/>
      <c r="O47" s="689">
        <v>40000</v>
      </c>
      <c r="P47" s="643">
        <f>U47+V47</f>
        <v>32000</v>
      </c>
      <c r="Q47" s="690"/>
      <c r="R47" s="690">
        <v>32000</v>
      </c>
      <c r="S47" s="690"/>
      <c r="T47" s="690"/>
      <c r="U47" s="707">
        <f>Q47+R47+S47+T47</f>
        <v>32000</v>
      </c>
      <c r="V47" s="690"/>
      <c r="W47" s="534" t="s">
        <v>395</v>
      </c>
      <c r="X47" s="673">
        <v>755</v>
      </c>
      <c r="Y47" s="66"/>
      <c r="Z47" s="97">
        <v>50000</v>
      </c>
      <c r="AA47" s="63">
        <f>AF47+AG47</f>
        <v>0</v>
      </c>
      <c r="AB47" s="137"/>
      <c r="AC47" s="137"/>
      <c r="AD47" s="137"/>
      <c r="AE47" s="137"/>
      <c r="AF47" s="201">
        <f>AB47+AC47+AD47+AE47</f>
        <v>0</v>
      </c>
      <c r="AG47" s="137"/>
      <c r="AH47" s="51" t="s">
        <v>395</v>
      </c>
      <c r="AI47" s="570"/>
      <c r="AJ47" s="66"/>
      <c r="AK47" s="97">
        <v>68000</v>
      </c>
      <c r="AL47" s="63">
        <f>AQ47+AR47</f>
        <v>0</v>
      </c>
      <c r="AM47" s="137"/>
      <c r="AN47" s="137"/>
      <c r="AO47" s="137"/>
      <c r="AP47" s="137"/>
      <c r="AQ47" s="201">
        <f>AM47+AN47+AO47+AP47</f>
        <v>0</v>
      </c>
      <c r="AR47" s="137"/>
      <c r="AS47" s="51" t="s">
        <v>395</v>
      </c>
      <c r="AT47" s="570"/>
      <c r="AU47" s="66"/>
      <c r="AV47" s="97">
        <v>0</v>
      </c>
      <c r="AW47" s="63">
        <f>BB47+BC47</f>
        <v>0</v>
      </c>
      <c r="AX47" s="137"/>
      <c r="AY47" s="137"/>
      <c r="AZ47" s="137"/>
      <c r="BA47" s="137"/>
      <c r="BB47" s="201">
        <f>AX47+AY47+AZ47+BA47</f>
        <v>0</v>
      </c>
      <c r="BC47" s="137"/>
      <c r="BD47" s="51" t="s">
        <v>395</v>
      </c>
      <c r="BE47" s="570"/>
      <c r="BF47" s="66"/>
      <c r="BG47" s="97">
        <v>0</v>
      </c>
      <c r="BH47" s="63">
        <f>BM47+BN47</f>
        <v>0</v>
      </c>
      <c r="BI47" s="137"/>
      <c r="BJ47" s="137"/>
      <c r="BK47" s="137"/>
      <c r="BL47" s="137"/>
      <c r="BM47" s="201">
        <f>BI47+BJ47+BK47+BL47</f>
        <v>0</v>
      </c>
      <c r="BN47" s="137"/>
      <c r="BO47" s="51" t="s">
        <v>395</v>
      </c>
      <c r="BP47" s="472"/>
      <c r="BQ47" s="66"/>
      <c r="BR47" s="97">
        <v>0</v>
      </c>
      <c r="BS47" s="63">
        <f>BX47+BY47</f>
        <v>0</v>
      </c>
      <c r="BT47" s="137"/>
      <c r="BU47" s="137"/>
      <c r="BV47" s="137"/>
      <c r="BW47" s="137"/>
      <c r="BX47" s="201">
        <f>BT47+BU47+BV47+BW47</f>
        <v>0</v>
      </c>
      <c r="BY47" s="137"/>
      <c r="BZ47" s="51" t="s">
        <v>395</v>
      </c>
      <c r="CA47" s="570"/>
      <c r="CB47" s="66"/>
      <c r="CC47" s="97">
        <v>0</v>
      </c>
      <c r="CD47" s="63">
        <f>CI47+CJ47</f>
        <v>0</v>
      </c>
      <c r="CE47" s="137"/>
      <c r="CF47" s="137"/>
      <c r="CG47" s="137"/>
      <c r="CH47" s="137"/>
      <c r="CI47" s="201">
        <f>CE47+CF47+CG47+CH47</f>
        <v>0</v>
      </c>
      <c r="CJ47" s="137"/>
      <c r="CK47" s="51" t="s">
        <v>395</v>
      </c>
      <c r="CL47" s="570"/>
      <c r="CM47" s="66"/>
      <c r="CN47" s="97">
        <v>0</v>
      </c>
      <c r="CO47" s="63">
        <f>CT47+CU47</f>
        <v>0</v>
      </c>
      <c r="CP47" s="137"/>
      <c r="CQ47" s="137"/>
      <c r="CR47" s="137"/>
      <c r="CS47" s="137"/>
      <c r="CT47" s="201">
        <f>CP47+CQ47+CR47+CS47</f>
        <v>0</v>
      </c>
      <c r="CU47" s="137"/>
      <c r="CV47" s="51" t="s">
        <v>395</v>
      </c>
      <c r="CW47" s="570"/>
      <c r="CX47" s="66"/>
      <c r="CY47" s="97">
        <v>0</v>
      </c>
      <c r="CZ47" s="63">
        <f>DE47+DF47</f>
        <v>0</v>
      </c>
      <c r="DA47" s="137"/>
      <c r="DB47" s="137"/>
      <c r="DC47" s="137"/>
      <c r="DD47" s="137"/>
      <c r="DE47" s="201">
        <f>DA47+DB47+DC47+DD47</f>
        <v>0</v>
      </c>
      <c r="DF47" s="137"/>
      <c r="DG47" s="51" t="s">
        <v>395</v>
      </c>
      <c r="DH47" s="570"/>
      <c r="DI47" s="66"/>
      <c r="DJ47" s="35">
        <v>1879350</v>
      </c>
      <c r="DK47" s="35">
        <v>331650</v>
      </c>
      <c r="DL47" s="35"/>
      <c r="DM47" s="35"/>
      <c r="DN47" s="35">
        <v>2211000</v>
      </c>
      <c r="DO47" s="35"/>
    </row>
    <row r="48" spans="1:127" s="139" customFormat="1" ht="24" customHeight="1" thickBot="1" x14ac:dyDescent="0.3">
      <c r="A48" s="1463" t="s">
        <v>396</v>
      </c>
      <c r="B48" s="1464"/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5"/>
      <c r="N48" s="134"/>
      <c r="O48" s="1466" t="s">
        <v>396</v>
      </c>
      <c r="P48" s="1467"/>
      <c r="Q48" s="1467"/>
      <c r="R48" s="1467"/>
      <c r="S48" s="1467"/>
      <c r="T48" s="1467"/>
      <c r="U48" s="1467"/>
      <c r="V48" s="1467"/>
      <c r="W48" s="1467"/>
      <c r="X48" s="1468"/>
      <c r="Y48" s="134"/>
      <c r="Z48" s="1475" t="s">
        <v>396</v>
      </c>
      <c r="AA48" s="1476"/>
      <c r="AB48" s="1476"/>
      <c r="AC48" s="1476"/>
      <c r="AD48" s="1476"/>
      <c r="AE48" s="1476"/>
      <c r="AF48" s="1476"/>
      <c r="AG48" s="1476"/>
      <c r="AH48" s="1476"/>
      <c r="AI48" s="1477"/>
      <c r="AJ48" s="134"/>
      <c r="AK48" s="1475" t="s">
        <v>396</v>
      </c>
      <c r="AL48" s="1476"/>
      <c r="AM48" s="1476"/>
      <c r="AN48" s="1476"/>
      <c r="AO48" s="1476"/>
      <c r="AP48" s="1476"/>
      <c r="AQ48" s="1476"/>
      <c r="AR48" s="1476"/>
      <c r="AS48" s="1476"/>
      <c r="AT48" s="1477"/>
      <c r="AU48" s="134"/>
      <c r="AV48" s="1475" t="s">
        <v>396</v>
      </c>
      <c r="AW48" s="1476"/>
      <c r="AX48" s="1476"/>
      <c r="AY48" s="1476"/>
      <c r="AZ48" s="1476"/>
      <c r="BA48" s="1476"/>
      <c r="BB48" s="1476"/>
      <c r="BC48" s="1476"/>
      <c r="BD48" s="1476"/>
      <c r="BE48" s="1477"/>
      <c r="BF48" s="134"/>
      <c r="BG48" s="1475" t="s">
        <v>396</v>
      </c>
      <c r="BH48" s="1476"/>
      <c r="BI48" s="1476"/>
      <c r="BJ48" s="1476"/>
      <c r="BK48" s="1476"/>
      <c r="BL48" s="1476"/>
      <c r="BM48" s="1476"/>
      <c r="BN48" s="1476"/>
      <c r="BO48" s="1476"/>
      <c r="BP48" s="1477"/>
      <c r="BQ48" s="134"/>
      <c r="BR48" s="1475" t="s">
        <v>396</v>
      </c>
      <c r="BS48" s="1476"/>
      <c r="BT48" s="1476"/>
      <c r="BU48" s="1476"/>
      <c r="BV48" s="1476"/>
      <c r="BW48" s="1476"/>
      <c r="BX48" s="1476"/>
      <c r="BY48" s="1476"/>
      <c r="BZ48" s="1476"/>
      <c r="CA48" s="1477"/>
      <c r="CB48" s="134"/>
      <c r="CC48" s="1475" t="s">
        <v>396</v>
      </c>
      <c r="CD48" s="1476"/>
      <c r="CE48" s="1476"/>
      <c r="CF48" s="1476"/>
      <c r="CG48" s="1476"/>
      <c r="CH48" s="1476"/>
      <c r="CI48" s="1476"/>
      <c r="CJ48" s="1476"/>
      <c r="CK48" s="1476"/>
      <c r="CL48" s="1477"/>
      <c r="CM48" s="134"/>
      <c r="CN48" s="1475" t="s">
        <v>396</v>
      </c>
      <c r="CO48" s="1476"/>
      <c r="CP48" s="1476"/>
      <c r="CQ48" s="1476"/>
      <c r="CR48" s="1476"/>
      <c r="CS48" s="1476"/>
      <c r="CT48" s="1476"/>
      <c r="CU48" s="1476"/>
      <c r="CV48" s="1476"/>
      <c r="CW48" s="1477"/>
      <c r="CX48" s="134"/>
      <c r="CY48" s="1475" t="s">
        <v>396</v>
      </c>
      <c r="CZ48" s="1476"/>
      <c r="DA48" s="1476"/>
      <c r="DB48" s="1476"/>
      <c r="DC48" s="1476"/>
      <c r="DD48" s="1476"/>
      <c r="DE48" s="1476"/>
      <c r="DF48" s="1476"/>
      <c r="DG48" s="1476"/>
      <c r="DH48" s="1477"/>
      <c r="DI48" s="134"/>
      <c r="DJ48" s="35">
        <v>846600</v>
      </c>
      <c r="DK48" s="35">
        <v>149400</v>
      </c>
      <c r="DL48" s="35"/>
      <c r="DM48" s="35"/>
      <c r="DN48" s="35">
        <v>996000</v>
      </c>
      <c r="DO48" s="35"/>
      <c r="DP48" s="33"/>
      <c r="DQ48" s="33"/>
      <c r="DR48" s="33"/>
      <c r="DS48" s="33"/>
      <c r="DT48" s="33"/>
      <c r="DU48" s="33"/>
      <c r="DV48" s="33"/>
      <c r="DW48" s="33"/>
    </row>
    <row r="49" spans="1:127" ht="28.5" customHeight="1" thickBot="1" x14ac:dyDescent="0.3">
      <c r="A49" s="16" t="s">
        <v>701</v>
      </c>
      <c r="B49" s="18"/>
      <c r="C49" s="55">
        <f>SUM(C51:C60)</f>
        <v>29920000</v>
      </c>
      <c r="D49" s="153">
        <f>SUM(D51:D60)</f>
        <v>0</v>
      </c>
      <c r="E49" s="19">
        <f t="shared" ref="E49:J49" si="41">SUM(E51:E60)</f>
        <v>0</v>
      </c>
      <c r="F49" s="19">
        <f t="shared" si="41"/>
        <v>0</v>
      </c>
      <c r="G49" s="19">
        <f t="shared" si="41"/>
        <v>0</v>
      </c>
      <c r="H49" s="19">
        <f t="shared" si="41"/>
        <v>0</v>
      </c>
      <c r="I49" s="19">
        <f t="shared" si="41"/>
        <v>0</v>
      </c>
      <c r="J49" s="19">
        <f t="shared" si="41"/>
        <v>0</v>
      </c>
      <c r="K49" s="27"/>
      <c r="L49" s="28"/>
      <c r="M49" s="29"/>
      <c r="N49" s="134"/>
      <c r="O49" s="708">
        <f>SUM(O51:O60)</f>
        <v>2000</v>
      </c>
      <c r="P49" s="709">
        <f>SUM(P51:P60)</f>
        <v>0</v>
      </c>
      <c r="Q49" s="709">
        <f t="shared" ref="Q49:V49" si="42">SUM(Q51:Q60)</f>
        <v>0</v>
      </c>
      <c r="R49" s="709">
        <f t="shared" si="42"/>
        <v>0</v>
      </c>
      <c r="S49" s="709">
        <f t="shared" si="42"/>
        <v>0</v>
      </c>
      <c r="T49" s="709">
        <f t="shared" si="42"/>
        <v>0</v>
      </c>
      <c r="U49" s="508">
        <f t="shared" si="42"/>
        <v>0</v>
      </c>
      <c r="V49" s="709">
        <f t="shared" si="42"/>
        <v>0</v>
      </c>
      <c r="W49" s="637"/>
      <c r="X49" s="638"/>
      <c r="Y49" s="134"/>
      <c r="Z49" s="156">
        <f>SUM(Z51:Z60)</f>
        <v>5071000</v>
      </c>
      <c r="AA49" s="19">
        <f>SUM(AA51:AA60)</f>
        <v>0</v>
      </c>
      <c r="AB49" s="19">
        <f t="shared" ref="AB49:AG49" si="43">SUM(AB51:AB60)</f>
        <v>0</v>
      </c>
      <c r="AC49" s="19">
        <f t="shared" si="43"/>
        <v>0</v>
      </c>
      <c r="AD49" s="19">
        <f t="shared" si="43"/>
        <v>0</v>
      </c>
      <c r="AE49" s="19">
        <f t="shared" si="43"/>
        <v>0</v>
      </c>
      <c r="AF49" s="150">
        <f t="shared" si="43"/>
        <v>0</v>
      </c>
      <c r="AG49" s="19">
        <f t="shared" si="43"/>
        <v>0</v>
      </c>
      <c r="AH49" s="27"/>
      <c r="AI49" s="29"/>
      <c r="AJ49" s="134"/>
      <c r="AK49" s="156">
        <f>SUM(AK51:AK60)</f>
        <v>10808000</v>
      </c>
      <c r="AL49" s="19">
        <f>SUM(AL51:AL60)</f>
        <v>0</v>
      </c>
      <c r="AM49" s="19">
        <f t="shared" ref="AM49:AR49" si="44">SUM(AM51:AM60)</f>
        <v>0</v>
      </c>
      <c r="AN49" s="19">
        <f t="shared" si="44"/>
        <v>0</v>
      </c>
      <c r="AO49" s="19">
        <f t="shared" si="44"/>
        <v>0</v>
      </c>
      <c r="AP49" s="19">
        <f t="shared" si="44"/>
        <v>0</v>
      </c>
      <c r="AQ49" s="150">
        <f t="shared" si="44"/>
        <v>0</v>
      </c>
      <c r="AR49" s="19">
        <f t="shared" si="44"/>
        <v>0</v>
      </c>
      <c r="AS49" s="27"/>
      <c r="AT49" s="29"/>
      <c r="AU49" s="134"/>
      <c r="AV49" s="156">
        <f>SUM(AV51:AV60)</f>
        <v>12432000</v>
      </c>
      <c r="AW49" s="19">
        <f>SUM(AW51:AW60)</f>
        <v>0</v>
      </c>
      <c r="AX49" s="19">
        <f t="shared" ref="AX49:BC49" si="45">SUM(AX51:AX60)</f>
        <v>0</v>
      </c>
      <c r="AY49" s="19">
        <f t="shared" si="45"/>
        <v>0</v>
      </c>
      <c r="AZ49" s="19">
        <f t="shared" si="45"/>
        <v>0</v>
      </c>
      <c r="BA49" s="19">
        <f t="shared" si="45"/>
        <v>0</v>
      </c>
      <c r="BB49" s="150">
        <f t="shared" si="45"/>
        <v>0</v>
      </c>
      <c r="BC49" s="19">
        <f t="shared" si="45"/>
        <v>0</v>
      </c>
      <c r="BD49" s="27"/>
      <c r="BE49" s="29"/>
      <c r="BF49" s="134"/>
      <c r="BG49" s="156">
        <f>SUM(BG51:BG60)</f>
        <v>1607000</v>
      </c>
      <c r="BH49" s="19">
        <f>SUM(BH51:BH60)</f>
        <v>0</v>
      </c>
      <c r="BI49" s="19">
        <f t="shared" ref="BI49:BN49" si="46">SUM(BI51:BI60)</f>
        <v>0</v>
      </c>
      <c r="BJ49" s="19">
        <f t="shared" si="46"/>
        <v>0</v>
      </c>
      <c r="BK49" s="19">
        <f t="shared" si="46"/>
        <v>0</v>
      </c>
      <c r="BL49" s="19">
        <f t="shared" si="46"/>
        <v>0</v>
      </c>
      <c r="BM49" s="150">
        <f t="shared" si="46"/>
        <v>0</v>
      </c>
      <c r="BN49" s="19">
        <f t="shared" si="46"/>
        <v>0</v>
      </c>
      <c r="BO49" s="27"/>
      <c r="BP49" s="29"/>
      <c r="BQ49" s="134"/>
      <c r="BR49" s="156">
        <f>SUM(BR51:BR60)</f>
        <v>0</v>
      </c>
      <c r="BS49" s="19">
        <f>SUM(BS51:BS60)</f>
        <v>0</v>
      </c>
      <c r="BT49" s="19">
        <f t="shared" ref="BT49:BY49" si="47">SUM(BT51:BT60)</f>
        <v>0</v>
      </c>
      <c r="BU49" s="19">
        <f t="shared" si="47"/>
        <v>0</v>
      </c>
      <c r="BV49" s="19">
        <f t="shared" si="47"/>
        <v>0</v>
      </c>
      <c r="BW49" s="19">
        <f t="shared" si="47"/>
        <v>0</v>
      </c>
      <c r="BX49" s="150">
        <f t="shared" si="47"/>
        <v>0</v>
      </c>
      <c r="BY49" s="19">
        <f t="shared" si="47"/>
        <v>0</v>
      </c>
      <c r="BZ49" s="27"/>
      <c r="CA49" s="29"/>
      <c r="CB49" s="134"/>
      <c r="CC49" s="156">
        <f>SUM(CC51:CC60)</f>
        <v>0</v>
      </c>
      <c r="CD49" s="19">
        <f>SUM(CD51:CD60)</f>
        <v>0</v>
      </c>
      <c r="CE49" s="19">
        <f t="shared" ref="CE49:CJ49" si="48">SUM(CE51:CE60)</f>
        <v>0</v>
      </c>
      <c r="CF49" s="19">
        <f t="shared" si="48"/>
        <v>0</v>
      </c>
      <c r="CG49" s="19">
        <f t="shared" si="48"/>
        <v>0</v>
      </c>
      <c r="CH49" s="19">
        <f t="shared" si="48"/>
        <v>0</v>
      </c>
      <c r="CI49" s="150">
        <f t="shared" si="48"/>
        <v>0</v>
      </c>
      <c r="CJ49" s="19">
        <f t="shared" si="48"/>
        <v>0</v>
      </c>
      <c r="CK49" s="27"/>
      <c r="CL49" s="29"/>
      <c r="CM49" s="134"/>
      <c r="CN49" s="156">
        <f>SUM(CN51:CN60)</f>
        <v>0</v>
      </c>
      <c r="CO49" s="19">
        <f>SUM(CO51:CO60)</f>
        <v>0</v>
      </c>
      <c r="CP49" s="19">
        <f t="shared" ref="CP49:CU49" si="49">SUM(CP51:CP60)</f>
        <v>0</v>
      </c>
      <c r="CQ49" s="19">
        <f t="shared" si="49"/>
        <v>0</v>
      </c>
      <c r="CR49" s="19">
        <f t="shared" si="49"/>
        <v>0</v>
      </c>
      <c r="CS49" s="19">
        <f t="shared" si="49"/>
        <v>0</v>
      </c>
      <c r="CT49" s="150">
        <f t="shared" si="49"/>
        <v>0</v>
      </c>
      <c r="CU49" s="19">
        <f t="shared" si="49"/>
        <v>0</v>
      </c>
      <c r="CV49" s="27"/>
      <c r="CW49" s="29"/>
      <c r="CX49" s="134"/>
      <c r="CY49" s="156">
        <f>SUM(CY51:CY60)</f>
        <v>0</v>
      </c>
      <c r="CZ49" s="19">
        <f>SUM(CZ51:CZ60)</f>
        <v>0</v>
      </c>
      <c r="DA49" s="19">
        <f t="shared" ref="DA49:DF49" si="50">SUM(DA51:DA60)</f>
        <v>0</v>
      </c>
      <c r="DB49" s="19">
        <f t="shared" si="50"/>
        <v>0</v>
      </c>
      <c r="DC49" s="19">
        <f t="shared" si="50"/>
        <v>0</v>
      </c>
      <c r="DD49" s="19">
        <f t="shared" si="50"/>
        <v>0</v>
      </c>
      <c r="DE49" s="150">
        <f t="shared" si="50"/>
        <v>0</v>
      </c>
      <c r="DF49" s="19">
        <f t="shared" si="50"/>
        <v>0</v>
      </c>
      <c r="DG49" s="27"/>
      <c r="DH49" s="29"/>
      <c r="DI49" s="134"/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/>
      <c r="DP49" s="44"/>
      <c r="DQ49" s="44"/>
      <c r="DR49" s="44"/>
      <c r="DS49" s="44"/>
      <c r="DT49" s="44"/>
      <c r="DU49" s="44"/>
      <c r="DV49" s="44"/>
      <c r="DW49" s="44"/>
    </row>
    <row r="50" spans="1:127" ht="15" customHeight="1" x14ac:dyDescent="0.25">
      <c r="A50" s="1180" t="s">
        <v>397</v>
      </c>
      <c r="B50" s="1181"/>
      <c r="C50" s="1181"/>
      <c r="D50" s="1181"/>
      <c r="E50" s="1181"/>
      <c r="F50" s="1181"/>
      <c r="G50" s="1181"/>
      <c r="H50" s="1181"/>
      <c r="I50" s="1181"/>
      <c r="J50" s="1181"/>
      <c r="K50" s="1181"/>
      <c r="L50" s="1181"/>
      <c r="M50" s="1182"/>
      <c r="N50" s="133"/>
      <c r="O50" s="1041" t="s">
        <v>397</v>
      </c>
      <c r="P50" s="1042"/>
      <c r="Q50" s="1042"/>
      <c r="R50" s="1042"/>
      <c r="S50" s="1042"/>
      <c r="T50" s="1042"/>
      <c r="U50" s="1042"/>
      <c r="V50" s="1042"/>
      <c r="W50" s="1042"/>
      <c r="X50" s="1043"/>
      <c r="Y50" s="133"/>
      <c r="Z50" s="1277" t="s">
        <v>397</v>
      </c>
      <c r="AA50" s="1278"/>
      <c r="AB50" s="1278"/>
      <c r="AC50" s="1278"/>
      <c r="AD50" s="1278"/>
      <c r="AE50" s="1278"/>
      <c r="AF50" s="1278"/>
      <c r="AG50" s="1278"/>
      <c r="AH50" s="1278"/>
      <c r="AI50" s="1279"/>
      <c r="AJ50" s="133"/>
      <c r="AK50" s="1277" t="s">
        <v>397</v>
      </c>
      <c r="AL50" s="1278"/>
      <c r="AM50" s="1278"/>
      <c r="AN50" s="1278"/>
      <c r="AO50" s="1278"/>
      <c r="AP50" s="1278"/>
      <c r="AQ50" s="1278"/>
      <c r="AR50" s="1278"/>
      <c r="AS50" s="1278"/>
      <c r="AT50" s="1279"/>
      <c r="AU50" s="133"/>
      <c r="AV50" s="1277" t="s">
        <v>397</v>
      </c>
      <c r="AW50" s="1278"/>
      <c r="AX50" s="1278"/>
      <c r="AY50" s="1278"/>
      <c r="AZ50" s="1278"/>
      <c r="BA50" s="1278"/>
      <c r="BB50" s="1278"/>
      <c r="BC50" s="1278"/>
      <c r="BD50" s="1278"/>
      <c r="BE50" s="1279"/>
      <c r="BF50" s="133"/>
      <c r="BG50" s="1277" t="s">
        <v>397</v>
      </c>
      <c r="BH50" s="1278"/>
      <c r="BI50" s="1278"/>
      <c r="BJ50" s="1278"/>
      <c r="BK50" s="1278"/>
      <c r="BL50" s="1278"/>
      <c r="BM50" s="1278"/>
      <c r="BN50" s="1278"/>
      <c r="BO50" s="1278"/>
      <c r="BP50" s="1279"/>
      <c r="BQ50" s="133"/>
      <c r="BR50" s="1277" t="s">
        <v>397</v>
      </c>
      <c r="BS50" s="1278"/>
      <c r="BT50" s="1278"/>
      <c r="BU50" s="1278"/>
      <c r="BV50" s="1278"/>
      <c r="BW50" s="1278"/>
      <c r="BX50" s="1278"/>
      <c r="BY50" s="1278"/>
      <c r="BZ50" s="1278"/>
      <c r="CA50" s="1279"/>
      <c r="CB50" s="133"/>
      <c r="CC50" s="1277" t="s">
        <v>397</v>
      </c>
      <c r="CD50" s="1278"/>
      <c r="CE50" s="1278"/>
      <c r="CF50" s="1278"/>
      <c r="CG50" s="1278"/>
      <c r="CH50" s="1278"/>
      <c r="CI50" s="1278"/>
      <c r="CJ50" s="1278"/>
      <c r="CK50" s="1278"/>
      <c r="CL50" s="1279"/>
      <c r="CM50" s="133"/>
      <c r="CN50" s="1277" t="s">
        <v>397</v>
      </c>
      <c r="CO50" s="1278"/>
      <c r="CP50" s="1278"/>
      <c r="CQ50" s="1278"/>
      <c r="CR50" s="1278"/>
      <c r="CS50" s="1278"/>
      <c r="CT50" s="1278"/>
      <c r="CU50" s="1278"/>
      <c r="CV50" s="1278"/>
      <c r="CW50" s="1279"/>
      <c r="CX50" s="133"/>
      <c r="CY50" s="1277" t="s">
        <v>397</v>
      </c>
      <c r="CZ50" s="1278"/>
      <c r="DA50" s="1278"/>
      <c r="DB50" s="1278"/>
      <c r="DC50" s="1278"/>
      <c r="DD50" s="1278"/>
      <c r="DE50" s="1278"/>
      <c r="DF50" s="1278"/>
      <c r="DG50" s="1278"/>
      <c r="DH50" s="1279"/>
      <c r="DI50" s="133"/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/>
    </row>
    <row r="51" spans="1:127" ht="191.25" customHeight="1" x14ac:dyDescent="0.25">
      <c r="A51" s="50" t="s">
        <v>186</v>
      </c>
      <c r="B51" s="613" t="s">
        <v>505</v>
      </c>
      <c r="C51" s="91">
        <f t="shared" ref="C51:H55" si="51">O51+Z51+AK51+AV51+BG51+BR51+CC51+CN51+CY51</f>
        <v>26632000</v>
      </c>
      <c r="D51" s="63">
        <f t="shared" si="51"/>
        <v>0</v>
      </c>
      <c r="E51" s="71">
        <f t="shared" si="51"/>
        <v>0</v>
      </c>
      <c r="F51" s="71">
        <f t="shared" si="51"/>
        <v>0</v>
      </c>
      <c r="G51" s="71">
        <f t="shared" si="51"/>
        <v>0</v>
      </c>
      <c r="H51" s="71">
        <f t="shared" si="51"/>
        <v>0</v>
      </c>
      <c r="I51" s="71">
        <f t="shared" ref="I51:J55" si="52">U51+AF51+AQ51+BB51+BM51+BX51+CI51+CT51+DE51</f>
        <v>0</v>
      </c>
      <c r="J51" s="71">
        <f t="shared" si="52"/>
        <v>0</v>
      </c>
      <c r="K51" s="51" t="s">
        <v>399</v>
      </c>
      <c r="L51" s="212" t="s">
        <v>652</v>
      </c>
      <c r="M51" s="58">
        <f t="shared" ref="M51:M60" si="53">X51++AI51+AT51+BE51+BP51++CA51+CL51+CW51+DH51</f>
        <v>1</v>
      </c>
      <c r="N51" s="66"/>
      <c r="O51" s="691">
        <v>0</v>
      </c>
      <c r="P51" s="524">
        <f>U51+V51</f>
        <v>0</v>
      </c>
      <c r="Q51" s="675"/>
      <c r="R51" s="675"/>
      <c r="S51" s="675"/>
      <c r="T51" s="675"/>
      <c r="U51" s="706">
        <f>Q51+R51+S51+T51</f>
        <v>0</v>
      </c>
      <c r="V51" s="675"/>
      <c r="W51" s="525" t="s">
        <v>399</v>
      </c>
      <c r="X51" s="672">
        <v>1</v>
      </c>
      <c r="Y51" s="66"/>
      <c r="Z51" s="97">
        <v>5000000</v>
      </c>
      <c r="AA51" s="63">
        <f>AF51+AG51</f>
        <v>0</v>
      </c>
      <c r="AB51" s="137"/>
      <c r="AC51" s="137"/>
      <c r="AD51" s="137"/>
      <c r="AE51" s="137"/>
      <c r="AF51" s="200">
        <f>AB51+AC51+AD51+AE51</f>
        <v>0</v>
      </c>
      <c r="AG51" s="137"/>
      <c r="AH51" s="51" t="s">
        <v>399</v>
      </c>
      <c r="AI51" s="570"/>
      <c r="AJ51" s="66"/>
      <c r="AK51" s="97">
        <v>10000000</v>
      </c>
      <c r="AL51" s="63">
        <f>AQ51+AR51</f>
        <v>0</v>
      </c>
      <c r="AM51" s="137"/>
      <c r="AN51" s="137"/>
      <c r="AO51" s="137"/>
      <c r="AP51" s="137"/>
      <c r="AQ51" s="200">
        <f>AM51+AN51+AO51+AP51</f>
        <v>0</v>
      </c>
      <c r="AR51" s="137"/>
      <c r="AS51" s="51" t="s">
        <v>399</v>
      </c>
      <c r="AT51" s="570"/>
      <c r="AU51" s="66"/>
      <c r="AV51" s="97">
        <v>11632000</v>
      </c>
      <c r="AW51" s="63">
        <f>BB51+BC51</f>
        <v>0</v>
      </c>
      <c r="AX51" s="137"/>
      <c r="AY51" s="137"/>
      <c r="AZ51" s="137"/>
      <c r="BA51" s="137"/>
      <c r="BB51" s="200">
        <f>AX51+AY51+AZ51+BA51</f>
        <v>0</v>
      </c>
      <c r="BC51" s="137"/>
      <c r="BD51" s="51" t="s">
        <v>399</v>
      </c>
      <c r="BE51" s="570"/>
      <c r="BF51" s="66"/>
      <c r="BG51" s="97">
        <v>0</v>
      </c>
      <c r="BH51" s="63">
        <f>BM51+BN51</f>
        <v>0</v>
      </c>
      <c r="BI51" s="137"/>
      <c r="BJ51" s="137"/>
      <c r="BK51" s="137"/>
      <c r="BL51" s="137"/>
      <c r="BM51" s="200">
        <f>BI51+BJ51+BK51+BL51</f>
        <v>0</v>
      </c>
      <c r="BN51" s="137"/>
      <c r="BO51" s="51" t="s">
        <v>399</v>
      </c>
      <c r="BP51" s="570"/>
      <c r="BQ51" s="66"/>
      <c r="BR51" s="97">
        <v>0</v>
      </c>
      <c r="BS51" s="63">
        <f>BX51+BY51</f>
        <v>0</v>
      </c>
      <c r="BT51" s="137"/>
      <c r="BU51" s="137"/>
      <c r="BV51" s="137"/>
      <c r="BW51" s="137"/>
      <c r="BX51" s="200">
        <f>BT51+BU51+BV51+BW51</f>
        <v>0</v>
      </c>
      <c r="BY51" s="137"/>
      <c r="BZ51" s="51" t="s">
        <v>399</v>
      </c>
      <c r="CA51" s="570"/>
      <c r="CB51" s="66"/>
      <c r="CC51" s="97">
        <v>0</v>
      </c>
      <c r="CD51" s="63">
        <f>CI51+CJ51</f>
        <v>0</v>
      </c>
      <c r="CE51" s="137"/>
      <c r="CF51" s="137"/>
      <c r="CG51" s="137"/>
      <c r="CH51" s="137"/>
      <c r="CI51" s="200">
        <f>CE51+CF51+CG51+CH51</f>
        <v>0</v>
      </c>
      <c r="CJ51" s="137"/>
      <c r="CK51" s="51" t="s">
        <v>399</v>
      </c>
      <c r="CL51" s="570"/>
      <c r="CM51" s="66"/>
      <c r="CN51" s="97">
        <v>0</v>
      </c>
      <c r="CO51" s="63">
        <f>CT51+CU51</f>
        <v>0</v>
      </c>
      <c r="CP51" s="137"/>
      <c r="CQ51" s="137"/>
      <c r="CR51" s="137"/>
      <c r="CS51" s="137"/>
      <c r="CT51" s="200">
        <f>CP51+CQ51+CR51+CS51</f>
        <v>0</v>
      </c>
      <c r="CU51" s="137"/>
      <c r="CV51" s="51" t="s">
        <v>399</v>
      </c>
      <c r="CW51" s="570"/>
      <c r="CX51" s="66"/>
      <c r="CY51" s="97">
        <v>0</v>
      </c>
      <c r="CZ51" s="63">
        <f>DE51+DF51</f>
        <v>0</v>
      </c>
      <c r="DA51" s="137"/>
      <c r="DB51" s="137"/>
      <c r="DC51" s="137"/>
      <c r="DD51" s="137"/>
      <c r="DE51" s="200">
        <f>DA51+DB51+DC51+DD51</f>
        <v>0</v>
      </c>
      <c r="DF51" s="137"/>
      <c r="DG51" s="51" t="s">
        <v>399</v>
      </c>
      <c r="DH51" s="570"/>
      <c r="DI51" s="66"/>
    </row>
    <row r="52" spans="1:127" ht="210.75" customHeight="1" x14ac:dyDescent="0.25">
      <c r="A52" s="50" t="s">
        <v>187</v>
      </c>
      <c r="B52" s="613" t="s">
        <v>505</v>
      </c>
      <c r="C52" s="91">
        <f t="shared" si="51"/>
        <v>2211000</v>
      </c>
      <c r="D52" s="63">
        <f t="shared" si="51"/>
        <v>0</v>
      </c>
      <c r="E52" s="71">
        <f t="shared" si="51"/>
        <v>0</v>
      </c>
      <c r="F52" s="71">
        <f t="shared" si="51"/>
        <v>0</v>
      </c>
      <c r="G52" s="71">
        <f t="shared" si="51"/>
        <v>0</v>
      </c>
      <c r="H52" s="71">
        <f t="shared" si="51"/>
        <v>0</v>
      </c>
      <c r="I52" s="71">
        <f t="shared" si="52"/>
        <v>0</v>
      </c>
      <c r="J52" s="71">
        <f t="shared" si="52"/>
        <v>0</v>
      </c>
      <c r="K52" s="51" t="s">
        <v>399</v>
      </c>
      <c r="L52" s="212" t="s">
        <v>652</v>
      </c>
      <c r="M52" s="58">
        <f t="shared" si="53"/>
        <v>1</v>
      </c>
      <c r="N52" s="66"/>
      <c r="O52" s="691">
        <v>0</v>
      </c>
      <c r="P52" s="524">
        <f>U52+V52</f>
        <v>0</v>
      </c>
      <c r="Q52" s="675"/>
      <c r="R52" s="675"/>
      <c r="S52" s="675"/>
      <c r="T52" s="675"/>
      <c r="U52" s="706">
        <f>Q52+R52+S52+T52</f>
        <v>0</v>
      </c>
      <c r="V52" s="675"/>
      <c r="W52" s="525" t="s">
        <v>399</v>
      </c>
      <c r="X52" s="672">
        <v>1</v>
      </c>
      <c r="Y52" s="66"/>
      <c r="Z52" s="97">
        <v>0</v>
      </c>
      <c r="AA52" s="63">
        <f>AF52+AG52</f>
        <v>0</v>
      </c>
      <c r="AB52" s="137"/>
      <c r="AC52" s="137"/>
      <c r="AD52" s="137"/>
      <c r="AE52" s="137"/>
      <c r="AF52" s="200">
        <f>AB52+AC52+AD52+AE52</f>
        <v>0</v>
      </c>
      <c r="AG52" s="137"/>
      <c r="AH52" s="51" t="s">
        <v>399</v>
      </c>
      <c r="AI52" s="570"/>
      <c r="AJ52" s="66"/>
      <c r="AK52" s="97">
        <v>500000</v>
      </c>
      <c r="AL52" s="63">
        <f>AQ52+AR52</f>
        <v>0</v>
      </c>
      <c r="AM52" s="137"/>
      <c r="AN52" s="137"/>
      <c r="AO52" s="137"/>
      <c r="AP52" s="137"/>
      <c r="AQ52" s="200">
        <f>AM52+AN52+AO52+AP52</f>
        <v>0</v>
      </c>
      <c r="AR52" s="137"/>
      <c r="AS52" s="51" t="s">
        <v>399</v>
      </c>
      <c r="AT52" s="570"/>
      <c r="AU52" s="66"/>
      <c r="AV52" s="97">
        <v>500000</v>
      </c>
      <c r="AW52" s="63">
        <f>BB52+BC52</f>
        <v>0</v>
      </c>
      <c r="AX52" s="137"/>
      <c r="AY52" s="137"/>
      <c r="AZ52" s="137"/>
      <c r="BA52" s="137"/>
      <c r="BB52" s="200">
        <f>AX52+AY52+AZ52+BA52</f>
        <v>0</v>
      </c>
      <c r="BC52" s="137"/>
      <c r="BD52" s="51" t="s">
        <v>399</v>
      </c>
      <c r="BE52" s="570"/>
      <c r="BF52" s="66"/>
      <c r="BG52" s="97">
        <v>1211000</v>
      </c>
      <c r="BH52" s="63">
        <f>BM52+BN52</f>
        <v>0</v>
      </c>
      <c r="BI52" s="137"/>
      <c r="BJ52" s="137"/>
      <c r="BK52" s="137"/>
      <c r="BL52" s="137"/>
      <c r="BM52" s="200">
        <f>BI52+BJ52+BK52+BL52</f>
        <v>0</v>
      </c>
      <c r="BN52" s="137"/>
      <c r="BO52" s="51" t="s">
        <v>399</v>
      </c>
      <c r="BP52" s="570"/>
      <c r="BQ52" s="66"/>
      <c r="BR52" s="97">
        <v>0</v>
      </c>
      <c r="BS52" s="63">
        <f>BX52+BY52</f>
        <v>0</v>
      </c>
      <c r="BT52" s="137"/>
      <c r="BU52" s="137"/>
      <c r="BV52" s="137"/>
      <c r="BW52" s="137"/>
      <c r="BX52" s="200">
        <f>BT52+BU52+BV52+BW52</f>
        <v>0</v>
      </c>
      <c r="BY52" s="137"/>
      <c r="BZ52" s="51" t="s">
        <v>399</v>
      </c>
      <c r="CA52" s="570"/>
      <c r="CB52" s="66"/>
      <c r="CC52" s="97">
        <v>0</v>
      </c>
      <c r="CD52" s="63">
        <f>CI52+CJ52</f>
        <v>0</v>
      </c>
      <c r="CE52" s="137"/>
      <c r="CF52" s="137"/>
      <c r="CG52" s="137"/>
      <c r="CH52" s="137"/>
      <c r="CI52" s="200">
        <f>CE52+CF52+CG52+CH52</f>
        <v>0</v>
      </c>
      <c r="CJ52" s="137"/>
      <c r="CK52" s="51" t="s">
        <v>399</v>
      </c>
      <c r="CL52" s="570"/>
      <c r="CM52" s="66"/>
      <c r="CN52" s="97">
        <v>0</v>
      </c>
      <c r="CO52" s="63">
        <f>CT52+CU52</f>
        <v>0</v>
      </c>
      <c r="CP52" s="137"/>
      <c r="CQ52" s="137"/>
      <c r="CR52" s="137"/>
      <c r="CS52" s="137"/>
      <c r="CT52" s="200">
        <f>CP52+CQ52+CR52+CS52</f>
        <v>0</v>
      </c>
      <c r="CU52" s="137"/>
      <c r="CV52" s="51" t="s">
        <v>399</v>
      </c>
      <c r="CW52" s="570"/>
      <c r="CX52" s="66"/>
      <c r="CY52" s="97">
        <v>0</v>
      </c>
      <c r="CZ52" s="63">
        <f>DE52+DF52</f>
        <v>0</v>
      </c>
      <c r="DA52" s="137"/>
      <c r="DB52" s="137"/>
      <c r="DC52" s="137"/>
      <c r="DD52" s="137"/>
      <c r="DE52" s="200">
        <f>DA52+DB52+DC52+DD52</f>
        <v>0</v>
      </c>
      <c r="DF52" s="137"/>
      <c r="DG52" s="51" t="s">
        <v>399</v>
      </c>
      <c r="DH52" s="570"/>
      <c r="DI52" s="66"/>
      <c r="DJ52" s="35">
        <v>8000</v>
      </c>
      <c r="DK52" s="35">
        <v>0</v>
      </c>
      <c r="DL52" s="35">
        <v>0</v>
      </c>
      <c r="DM52" s="35">
        <v>0</v>
      </c>
      <c r="DN52" s="35">
        <v>8000</v>
      </c>
      <c r="DO52" s="35"/>
    </row>
    <row r="53" spans="1:127" ht="171" customHeight="1" x14ac:dyDescent="0.25">
      <c r="A53" s="50" t="s">
        <v>188</v>
      </c>
      <c r="B53" s="613" t="s">
        <v>505</v>
      </c>
      <c r="C53" s="91">
        <f t="shared" si="51"/>
        <v>996000</v>
      </c>
      <c r="D53" s="63">
        <f t="shared" si="51"/>
        <v>0</v>
      </c>
      <c r="E53" s="71">
        <f t="shared" si="51"/>
        <v>0</v>
      </c>
      <c r="F53" s="71">
        <f t="shared" si="51"/>
        <v>0</v>
      </c>
      <c r="G53" s="71">
        <f t="shared" si="51"/>
        <v>0</v>
      </c>
      <c r="H53" s="71">
        <f t="shared" si="51"/>
        <v>0</v>
      </c>
      <c r="I53" s="71">
        <f t="shared" si="52"/>
        <v>0</v>
      </c>
      <c r="J53" s="71">
        <f t="shared" si="52"/>
        <v>0</v>
      </c>
      <c r="K53" s="51" t="s">
        <v>399</v>
      </c>
      <c r="L53" s="212" t="s">
        <v>652</v>
      </c>
      <c r="M53" s="58">
        <f t="shared" si="53"/>
        <v>0</v>
      </c>
      <c r="N53" s="66"/>
      <c r="O53" s="691">
        <v>0</v>
      </c>
      <c r="P53" s="524">
        <f>U53+V53</f>
        <v>0</v>
      </c>
      <c r="Q53" s="675"/>
      <c r="R53" s="675"/>
      <c r="S53" s="675"/>
      <c r="T53" s="675"/>
      <c r="U53" s="706">
        <f>Q53+R53+S53+T53</f>
        <v>0</v>
      </c>
      <c r="V53" s="675"/>
      <c r="W53" s="525" t="s">
        <v>399</v>
      </c>
      <c r="X53" s="672"/>
      <c r="Y53" s="66"/>
      <c r="Z53" s="97">
        <v>0</v>
      </c>
      <c r="AA53" s="63">
        <f>AF53+AG53</f>
        <v>0</v>
      </c>
      <c r="AB53" s="137"/>
      <c r="AC53" s="137"/>
      <c r="AD53" s="137"/>
      <c r="AE53" s="137"/>
      <c r="AF53" s="200">
        <f>AB53+AC53+AD53+AE53</f>
        <v>0</v>
      </c>
      <c r="AG53" s="137"/>
      <c r="AH53" s="51" t="s">
        <v>399</v>
      </c>
      <c r="AI53" s="570"/>
      <c r="AJ53" s="66"/>
      <c r="AK53" s="97">
        <v>300000</v>
      </c>
      <c r="AL53" s="63">
        <f>AQ53+AR53</f>
        <v>0</v>
      </c>
      <c r="AM53" s="137"/>
      <c r="AN53" s="137"/>
      <c r="AO53" s="137"/>
      <c r="AP53" s="137"/>
      <c r="AQ53" s="200">
        <f>AM53+AN53+AO53+AP53</f>
        <v>0</v>
      </c>
      <c r="AR53" s="137"/>
      <c r="AS53" s="51" t="s">
        <v>399</v>
      </c>
      <c r="AT53" s="570"/>
      <c r="AU53" s="66"/>
      <c r="AV53" s="97">
        <v>300000</v>
      </c>
      <c r="AW53" s="63">
        <f>BB53+BC53</f>
        <v>0</v>
      </c>
      <c r="AX53" s="137"/>
      <c r="AY53" s="137"/>
      <c r="AZ53" s="137"/>
      <c r="BA53" s="137"/>
      <c r="BB53" s="200">
        <f>AX53+AY53+AZ53+BA53</f>
        <v>0</v>
      </c>
      <c r="BC53" s="137"/>
      <c r="BD53" s="51" t="s">
        <v>399</v>
      </c>
      <c r="BE53" s="570"/>
      <c r="BF53" s="66"/>
      <c r="BG53" s="97">
        <v>396000</v>
      </c>
      <c r="BH53" s="63">
        <f>BM53+BN53</f>
        <v>0</v>
      </c>
      <c r="BI53" s="137"/>
      <c r="BJ53" s="137"/>
      <c r="BK53" s="137"/>
      <c r="BL53" s="137"/>
      <c r="BM53" s="200">
        <f>BI53+BJ53+BK53+BL53</f>
        <v>0</v>
      </c>
      <c r="BN53" s="137"/>
      <c r="BO53" s="51" t="s">
        <v>399</v>
      </c>
      <c r="BP53" s="570"/>
      <c r="BQ53" s="66"/>
      <c r="BR53" s="97">
        <v>0</v>
      </c>
      <c r="BS53" s="63">
        <f>BX53+BY53</f>
        <v>0</v>
      </c>
      <c r="BT53" s="137"/>
      <c r="BU53" s="137"/>
      <c r="BV53" s="137"/>
      <c r="BW53" s="137"/>
      <c r="BX53" s="200">
        <f>BT53+BU53+BV53+BW53</f>
        <v>0</v>
      </c>
      <c r="BY53" s="137"/>
      <c r="BZ53" s="51" t="s">
        <v>399</v>
      </c>
      <c r="CA53" s="570"/>
      <c r="CB53" s="66"/>
      <c r="CC53" s="97">
        <v>0</v>
      </c>
      <c r="CD53" s="63">
        <f>CI53+CJ53</f>
        <v>0</v>
      </c>
      <c r="CE53" s="137"/>
      <c r="CF53" s="137"/>
      <c r="CG53" s="137"/>
      <c r="CH53" s="137"/>
      <c r="CI53" s="200">
        <f>CE53+CF53+CG53+CH53</f>
        <v>0</v>
      </c>
      <c r="CJ53" s="137"/>
      <c r="CK53" s="51" t="s">
        <v>399</v>
      </c>
      <c r="CL53" s="570"/>
      <c r="CM53" s="66"/>
      <c r="CN53" s="97">
        <v>0</v>
      </c>
      <c r="CO53" s="63">
        <f>CT53+CU53</f>
        <v>0</v>
      </c>
      <c r="CP53" s="137"/>
      <c r="CQ53" s="137"/>
      <c r="CR53" s="137"/>
      <c r="CS53" s="137"/>
      <c r="CT53" s="200">
        <f>CP53+CQ53+CR53+CS53</f>
        <v>0</v>
      </c>
      <c r="CU53" s="137"/>
      <c r="CV53" s="51" t="s">
        <v>399</v>
      </c>
      <c r="CW53" s="570"/>
      <c r="CX53" s="66"/>
      <c r="CY53" s="97">
        <v>0</v>
      </c>
      <c r="CZ53" s="63">
        <f>DE53+DF53</f>
        <v>0</v>
      </c>
      <c r="DA53" s="137"/>
      <c r="DB53" s="137"/>
      <c r="DC53" s="137"/>
      <c r="DD53" s="137"/>
      <c r="DE53" s="200">
        <f>DA53+DB53+DC53+DD53</f>
        <v>0</v>
      </c>
      <c r="DF53" s="137"/>
      <c r="DG53" s="51" t="s">
        <v>399</v>
      </c>
      <c r="DH53" s="570"/>
      <c r="DI53" s="66"/>
      <c r="DJ53" s="35">
        <v>42500</v>
      </c>
      <c r="DK53" s="35">
        <v>5000</v>
      </c>
      <c r="DL53" s="35"/>
      <c r="DM53" s="35"/>
      <c r="DN53" s="35">
        <v>47500</v>
      </c>
      <c r="DO53" s="35">
        <v>2500</v>
      </c>
    </row>
    <row r="54" spans="1:127" s="12" customFormat="1" ht="126.75" customHeight="1" x14ac:dyDescent="0.25">
      <c r="A54" s="128" t="s">
        <v>400</v>
      </c>
      <c r="B54" s="629" t="s">
        <v>814</v>
      </c>
      <c r="C54" s="91">
        <f t="shared" si="51"/>
        <v>0</v>
      </c>
      <c r="D54" s="63">
        <f t="shared" si="51"/>
        <v>0</v>
      </c>
      <c r="E54" s="71">
        <f t="shared" si="51"/>
        <v>0</v>
      </c>
      <c r="F54" s="71">
        <f t="shared" si="51"/>
        <v>0</v>
      </c>
      <c r="G54" s="71">
        <f t="shared" si="51"/>
        <v>0</v>
      </c>
      <c r="H54" s="71">
        <f t="shared" si="51"/>
        <v>0</v>
      </c>
      <c r="I54" s="71">
        <f t="shared" si="52"/>
        <v>0</v>
      </c>
      <c r="J54" s="71">
        <f t="shared" si="52"/>
        <v>0</v>
      </c>
      <c r="K54" s="129" t="s">
        <v>401</v>
      </c>
      <c r="L54" s="213">
        <v>1</v>
      </c>
      <c r="M54" s="58">
        <f t="shared" si="53"/>
        <v>1</v>
      </c>
      <c r="N54" s="135"/>
      <c r="O54" s="691">
        <v>0</v>
      </c>
      <c r="P54" s="524">
        <f>U54+V54</f>
        <v>0</v>
      </c>
      <c r="Q54" s="675"/>
      <c r="R54" s="675"/>
      <c r="S54" s="675"/>
      <c r="T54" s="675"/>
      <c r="U54" s="706">
        <f>Q54+R54+S54+T54</f>
        <v>0</v>
      </c>
      <c r="V54" s="675"/>
      <c r="W54" s="525" t="s">
        <v>401</v>
      </c>
      <c r="X54" s="672">
        <v>1</v>
      </c>
      <c r="Y54" s="135"/>
      <c r="Z54" s="189">
        <v>0</v>
      </c>
      <c r="AA54" s="63">
        <f>AF54+AG54</f>
        <v>0</v>
      </c>
      <c r="AB54" s="137"/>
      <c r="AC54" s="137"/>
      <c r="AD54" s="137"/>
      <c r="AE54" s="137"/>
      <c r="AF54" s="200">
        <f>AB54+AC54+AD54+AE54</f>
        <v>0</v>
      </c>
      <c r="AG54" s="137"/>
      <c r="AH54" s="129" t="s">
        <v>401</v>
      </c>
      <c r="AI54" s="570"/>
      <c r="AJ54" s="135"/>
      <c r="AK54" s="189">
        <v>0</v>
      </c>
      <c r="AL54" s="63">
        <f>AQ54+AR54</f>
        <v>0</v>
      </c>
      <c r="AM54" s="137"/>
      <c r="AN54" s="137"/>
      <c r="AO54" s="137"/>
      <c r="AP54" s="137"/>
      <c r="AQ54" s="200">
        <f>AM54+AN54+AO54+AP54</f>
        <v>0</v>
      </c>
      <c r="AR54" s="137"/>
      <c r="AS54" s="129" t="s">
        <v>401</v>
      </c>
      <c r="AT54" s="570"/>
      <c r="AU54" s="135"/>
      <c r="AV54" s="189">
        <v>0</v>
      </c>
      <c r="AW54" s="63">
        <f>BB54+BC54</f>
        <v>0</v>
      </c>
      <c r="AX54" s="137"/>
      <c r="AY54" s="137"/>
      <c r="AZ54" s="137"/>
      <c r="BA54" s="137"/>
      <c r="BB54" s="200">
        <f>AX54+AY54+AZ54+BA54</f>
        <v>0</v>
      </c>
      <c r="BC54" s="137"/>
      <c r="BD54" s="129" t="s">
        <v>401</v>
      </c>
      <c r="BE54" s="570"/>
      <c r="BF54" s="135"/>
      <c r="BG54" s="189">
        <v>0</v>
      </c>
      <c r="BH54" s="63">
        <f>BM54+BN54</f>
        <v>0</v>
      </c>
      <c r="BI54" s="137"/>
      <c r="BJ54" s="137"/>
      <c r="BK54" s="137"/>
      <c r="BL54" s="137"/>
      <c r="BM54" s="200">
        <f>BI54+BJ54+BK54+BL54</f>
        <v>0</v>
      </c>
      <c r="BN54" s="137"/>
      <c r="BO54" s="129" t="s">
        <v>401</v>
      </c>
      <c r="BP54" s="570"/>
      <c r="BQ54" s="135"/>
      <c r="BR54" s="189">
        <v>0</v>
      </c>
      <c r="BS54" s="63">
        <f>BX54+BY54</f>
        <v>0</v>
      </c>
      <c r="BT54" s="137"/>
      <c r="BU54" s="137"/>
      <c r="BV54" s="137"/>
      <c r="BW54" s="137"/>
      <c r="BX54" s="200">
        <f>BT54+BU54+BV54+BW54</f>
        <v>0</v>
      </c>
      <c r="BY54" s="137"/>
      <c r="BZ54" s="129" t="s">
        <v>401</v>
      </c>
      <c r="CA54" s="570"/>
      <c r="CB54" s="135"/>
      <c r="CC54" s="189">
        <v>0</v>
      </c>
      <c r="CD54" s="63">
        <f>CI54+CJ54</f>
        <v>0</v>
      </c>
      <c r="CE54" s="137"/>
      <c r="CF54" s="137"/>
      <c r="CG54" s="137"/>
      <c r="CH54" s="137"/>
      <c r="CI54" s="200">
        <f>CE54+CF54+CG54+CH54</f>
        <v>0</v>
      </c>
      <c r="CJ54" s="137"/>
      <c r="CK54" s="129" t="s">
        <v>401</v>
      </c>
      <c r="CL54" s="570"/>
      <c r="CM54" s="135"/>
      <c r="CN54" s="189">
        <v>0</v>
      </c>
      <c r="CO54" s="63">
        <f>CT54+CU54</f>
        <v>0</v>
      </c>
      <c r="CP54" s="137"/>
      <c r="CQ54" s="137"/>
      <c r="CR54" s="137"/>
      <c r="CS54" s="137"/>
      <c r="CT54" s="200">
        <f>CP54+CQ54+CR54+CS54</f>
        <v>0</v>
      </c>
      <c r="CU54" s="137"/>
      <c r="CV54" s="129" t="s">
        <v>401</v>
      </c>
      <c r="CW54" s="570"/>
      <c r="CX54" s="135"/>
      <c r="CY54" s="189">
        <v>0</v>
      </c>
      <c r="CZ54" s="63">
        <f>DE54+DF54</f>
        <v>0</v>
      </c>
      <c r="DA54" s="137"/>
      <c r="DB54" s="137"/>
      <c r="DC54" s="137"/>
      <c r="DD54" s="137"/>
      <c r="DE54" s="200">
        <f>DA54+DB54+DC54+DD54</f>
        <v>0</v>
      </c>
      <c r="DF54" s="137"/>
      <c r="DG54" s="129" t="s">
        <v>401</v>
      </c>
      <c r="DH54" s="570"/>
      <c r="DI54" s="135"/>
      <c r="DJ54" s="35">
        <v>8500</v>
      </c>
      <c r="DK54" s="35">
        <v>1000</v>
      </c>
      <c r="DL54" s="35"/>
      <c r="DM54" s="35"/>
      <c r="DN54" s="35">
        <v>9500</v>
      </c>
      <c r="DO54" s="35">
        <v>500</v>
      </c>
      <c r="DP54" s="33"/>
      <c r="DQ54" s="33"/>
      <c r="DR54" s="33"/>
      <c r="DS54" s="33"/>
      <c r="DT54" s="33"/>
      <c r="DU54" s="33"/>
      <c r="DV54" s="33"/>
      <c r="DW54" s="33"/>
    </row>
    <row r="55" spans="1:127" ht="73.5" customHeight="1" x14ac:dyDescent="0.25">
      <c r="A55" s="1174" t="s">
        <v>402</v>
      </c>
      <c r="B55" s="1186" t="s">
        <v>832</v>
      </c>
      <c r="C55" s="1275">
        <f t="shared" si="51"/>
        <v>0</v>
      </c>
      <c r="D55" s="1280">
        <f t="shared" si="51"/>
        <v>0</v>
      </c>
      <c r="E55" s="1114">
        <f t="shared" si="51"/>
        <v>0</v>
      </c>
      <c r="F55" s="1114">
        <f t="shared" si="51"/>
        <v>0</v>
      </c>
      <c r="G55" s="1114">
        <f t="shared" si="51"/>
        <v>0</v>
      </c>
      <c r="H55" s="1114">
        <f t="shared" si="51"/>
        <v>0</v>
      </c>
      <c r="I55" s="1114">
        <f t="shared" si="52"/>
        <v>0</v>
      </c>
      <c r="J55" s="1114">
        <f t="shared" si="52"/>
        <v>0</v>
      </c>
      <c r="K55" s="51" t="s">
        <v>403</v>
      </c>
      <c r="L55" s="212" t="s">
        <v>652</v>
      </c>
      <c r="M55" s="58">
        <f t="shared" si="53"/>
        <v>0</v>
      </c>
      <c r="N55" s="66"/>
      <c r="O55" s="1273">
        <v>0</v>
      </c>
      <c r="P55" s="1066">
        <f>U55+V55</f>
        <v>0</v>
      </c>
      <c r="Q55" s="1069"/>
      <c r="R55" s="1069"/>
      <c r="S55" s="1069"/>
      <c r="T55" s="1069"/>
      <c r="U55" s="1459">
        <f>Q55+R55+S55+T55</f>
        <v>0</v>
      </c>
      <c r="V55" s="1069"/>
      <c r="W55" s="525" t="s">
        <v>403</v>
      </c>
      <c r="X55" s="672"/>
      <c r="Y55" s="66"/>
      <c r="Z55" s="1234">
        <v>0</v>
      </c>
      <c r="AA55" s="1280">
        <f>AF55+AG55</f>
        <v>0</v>
      </c>
      <c r="AB55" s="1024"/>
      <c r="AC55" s="1024"/>
      <c r="AD55" s="1024"/>
      <c r="AE55" s="1024"/>
      <c r="AF55" s="1471">
        <f>AB55+AC55+AD55+AE55</f>
        <v>0</v>
      </c>
      <c r="AG55" s="1024"/>
      <c r="AH55" s="51" t="s">
        <v>403</v>
      </c>
      <c r="AI55" s="570"/>
      <c r="AJ55" s="66"/>
      <c r="AK55" s="1234">
        <v>0</v>
      </c>
      <c r="AL55" s="1280">
        <f>AQ55+AR55</f>
        <v>0</v>
      </c>
      <c r="AM55" s="1024"/>
      <c r="AN55" s="1024"/>
      <c r="AO55" s="1024"/>
      <c r="AP55" s="1024"/>
      <c r="AQ55" s="1471">
        <f>AM55+AN55+AO55+AP55</f>
        <v>0</v>
      </c>
      <c r="AR55" s="1024"/>
      <c r="AS55" s="51" t="s">
        <v>403</v>
      </c>
      <c r="AT55" s="570"/>
      <c r="AU55" s="66"/>
      <c r="AV55" s="1234">
        <v>0</v>
      </c>
      <c r="AW55" s="1280">
        <f>BB55+BC55</f>
        <v>0</v>
      </c>
      <c r="AX55" s="1024"/>
      <c r="AY55" s="1024"/>
      <c r="AZ55" s="1024"/>
      <c r="BA55" s="1024"/>
      <c r="BB55" s="1471">
        <f>AX55+AY55+AZ55+BA55</f>
        <v>0</v>
      </c>
      <c r="BC55" s="1024"/>
      <c r="BD55" s="51" t="s">
        <v>403</v>
      </c>
      <c r="BE55" s="570"/>
      <c r="BF55" s="66"/>
      <c r="BG55" s="1234">
        <v>0</v>
      </c>
      <c r="BH55" s="1280">
        <f>BM55+BN55</f>
        <v>0</v>
      </c>
      <c r="BI55" s="1024"/>
      <c r="BJ55" s="1024"/>
      <c r="BK55" s="1024"/>
      <c r="BL55" s="1024"/>
      <c r="BM55" s="1471">
        <f>BI55+BJ55+BK55+BL55</f>
        <v>0</v>
      </c>
      <c r="BN55" s="1024"/>
      <c r="BO55" s="51" t="s">
        <v>403</v>
      </c>
      <c r="BP55" s="570"/>
      <c r="BQ55" s="66"/>
      <c r="BR55" s="1234">
        <v>0</v>
      </c>
      <c r="BS55" s="1280">
        <f>BX55+BY55</f>
        <v>0</v>
      </c>
      <c r="BT55" s="1024"/>
      <c r="BU55" s="1024"/>
      <c r="BV55" s="1024"/>
      <c r="BW55" s="1024"/>
      <c r="BX55" s="1471">
        <f>BT55+BU55+BV55+BW55</f>
        <v>0</v>
      </c>
      <c r="BY55" s="1024"/>
      <c r="BZ55" s="51" t="s">
        <v>403</v>
      </c>
      <c r="CA55" s="570"/>
      <c r="CB55" s="66"/>
      <c r="CC55" s="1234">
        <v>0</v>
      </c>
      <c r="CD55" s="1280">
        <f>CI55+CJ55</f>
        <v>0</v>
      </c>
      <c r="CE55" s="1024"/>
      <c r="CF55" s="1024"/>
      <c r="CG55" s="1024"/>
      <c r="CH55" s="1024"/>
      <c r="CI55" s="1471">
        <f>CE55+CF55+CG55+CH55</f>
        <v>0</v>
      </c>
      <c r="CJ55" s="1024"/>
      <c r="CK55" s="51" t="s">
        <v>403</v>
      </c>
      <c r="CL55" s="570"/>
      <c r="CM55" s="66"/>
      <c r="CN55" s="1234">
        <v>0</v>
      </c>
      <c r="CO55" s="1280">
        <f>CT55+CU55</f>
        <v>0</v>
      </c>
      <c r="CP55" s="1024"/>
      <c r="CQ55" s="1024"/>
      <c r="CR55" s="1024"/>
      <c r="CS55" s="1024"/>
      <c r="CT55" s="1471">
        <f>CP55+CQ55+CR55+CS55</f>
        <v>0</v>
      </c>
      <c r="CU55" s="1024"/>
      <c r="CV55" s="51" t="s">
        <v>403</v>
      </c>
      <c r="CW55" s="570"/>
      <c r="CX55" s="66"/>
      <c r="CY55" s="1234">
        <v>0</v>
      </c>
      <c r="CZ55" s="1280">
        <f>DE55+DF55</f>
        <v>0</v>
      </c>
      <c r="DA55" s="1024"/>
      <c r="DB55" s="1024"/>
      <c r="DC55" s="1024"/>
      <c r="DD55" s="1024"/>
      <c r="DE55" s="1471">
        <f>DA55+DB55+DC55+DD55</f>
        <v>0</v>
      </c>
      <c r="DF55" s="1024"/>
      <c r="DG55" s="51" t="s">
        <v>403</v>
      </c>
      <c r="DH55" s="570"/>
      <c r="DI55" s="66"/>
      <c r="DJ55" s="35">
        <v>11050</v>
      </c>
      <c r="DK55" s="35">
        <v>1300</v>
      </c>
      <c r="DL55" s="35"/>
      <c r="DM55" s="35">
        <v>650</v>
      </c>
      <c r="DN55" s="35">
        <v>13000</v>
      </c>
      <c r="DO55" s="35"/>
    </row>
    <row r="56" spans="1:127" ht="62.25" customHeight="1" x14ac:dyDescent="0.25">
      <c r="A56" s="1174"/>
      <c r="B56" s="1186"/>
      <c r="C56" s="1276"/>
      <c r="D56" s="1423"/>
      <c r="E56" s="1175"/>
      <c r="F56" s="1175"/>
      <c r="G56" s="1175"/>
      <c r="H56" s="1175"/>
      <c r="I56" s="1175"/>
      <c r="J56" s="1175"/>
      <c r="K56" s="51" t="s">
        <v>404</v>
      </c>
      <c r="L56" s="212">
        <v>3</v>
      </c>
      <c r="M56" s="58">
        <f t="shared" si="53"/>
        <v>0</v>
      </c>
      <c r="N56" s="66"/>
      <c r="O56" s="1274"/>
      <c r="P56" s="1083"/>
      <c r="Q56" s="1071"/>
      <c r="R56" s="1071"/>
      <c r="S56" s="1071"/>
      <c r="T56" s="1071"/>
      <c r="U56" s="1460"/>
      <c r="V56" s="1071"/>
      <c r="W56" s="525" t="s">
        <v>404</v>
      </c>
      <c r="X56" s="672"/>
      <c r="Y56" s="66"/>
      <c r="Z56" s="1243"/>
      <c r="AA56" s="1295"/>
      <c r="AB56" s="1029"/>
      <c r="AC56" s="1029"/>
      <c r="AD56" s="1029"/>
      <c r="AE56" s="1029"/>
      <c r="AF56" s="1472"/>
      <c r="AG56" s="1029"/>
      <c r="AH56" s="51" t="s">
        <v>404</v>
      </c>
      <c r="AI56" s="570"/>
      <c r="AJ56" s="66"/>
      <c r="AK56" s="1243"/>
      <c r="AL56" s="1295"/>
      <c r="AM56" s="1029"/>
      <c r="AN56" s="1029"/>
      <c r="AO56" s="1029"/>
      <c r="AP56" s="1029"/>
      <c r="AQ56" s="1472"/>
      <c r="AR56" s="1029"/>
      <c r="AS56" s="51" t="s">
        <v>404</v>
      </c>
      <c r="AT56" s="570"/>
      <c r="AU56" s="66"/>
      <c r="AV56" s="1243"/>
      <c r="AW56" s="1295"/>
      <c r="AX56" s="1029"/>
      <c r="AY56" s="1029"/>
      <c r="AZ56" s="1029"/>
      <c r="BA56" s="1029"/>
      <c r="BB56" s="1472"/>
      <c r="BC56" s="1029"/>
      <c r="BD56" s="51" t="s">
        <v>404</v>
      </c>
      <c r="BE56" s="570"/>
      <c r="BF56" s="66"/>
      <c r="BG56" s="1243"/>
      <c r="BH56" s="1295"/>
      <c r="BI56" s="1029"/>
      <c r="BJ56" s="1029"/>
      <c r="BK56" s="1029"/>
      <c r="BL56" s="1029"/>
      <c r="BM56" s="1472"/>
      <c r="BN56" s="1029"/>
      <c r="BO56" s="51" t="s">
        <v>404</v>
      </c>
      <c r="BP56" s="570"/>
      <c r="BQ56" s="66"/>
      <c r="BR56" s="1243"/>
      <c r="BS56" s="1295"/>
      <c r="BT56" s="1029"/>
      <c r="BU56" s="1029"/>
      <c r="BV56" s="1029"/>
      <c r="BW56" s="1029"/>
      <c r="BX56" s="1472"/>
      <c r="BY56" s="1029"/>
      <c r="BZ56" s="51" t="s">
        <v>404</v>
      </c>
      <c r="CA56" s="570"/>
      <c r="CB56" s="66"/>
      <c r="CC56" s="1243"/>
      <c r="CD56" s="1295"/>
      <c r="CE56" s="1029"/>
      <c r="CF56" s="1029"/>
      <c r="CG56" s="1029"/>
      <c r="CH56" s="1029"/>
      <c r="CI56" s="1472"/>
      <c r="CJ56" s="1029"/>
      <c r="CK56" s="51" t="s">
        <v>404</v>
      </c>
      <c r="CL56" s="570"/>
      <c r="CM56" s="66"/>
      <c r="CN56" s="1243"/>
      <c r="CO56" s="1295"/>
      <c r="CP56" s="1029"/>
      <c r="CQ56" s="1029"/>
      <c r="CR56" s="1029"/>
      <c r="CS56" s="1029"/>
      <c r="CT56" s="1472"/>
      <c r="CU56" s="1029"/>
      <c r="CV56" s="51" t="s">
        <v>404</v>
      </c>
      <c r="CW56" s="570"/>
      <c r="CX56" s="66"/>
      <c r="CY56" s="1243"/>
      <c r="CZ56" s="1295"/>
      <c r="DA56" s="1029"/>
      <c r="DB56" s="1029"/>
      <c r="DC56" s="1029"/>
      <c r="DD56" s="1029"/>
      <c r="DE56" s="1472"/>
      <c r="DF56" s="1029"/>
      <c r="DG56" s="51" t="s">
        <v>404</v>
      </c>
      <c r="DH56" s="570"/>
      <c r="DI56" s="66"/>
      <c r="DP56" s="40" t="s">
        <v>249</v>
      </c>
      <c r="DQ56" s="39">
        <f>DV56+DW56</f>
        <v>774860</v>
      </c>
      <c r="DR56" s="39">
        <v>619531</v>
      </c>
      <c r="DS56" s="39">
        <v>72886</v>
      </c>
      <c r="DT56" s="39">
        <f>SUM(DL58:DL73)</f>
        <v>0</v>
      </c>
      <c r="DU56" s="39">
        <v>49145</v>
      </c>
      <c r="DV56" s="39">
        <f>DR56+DS56+DT56+DU56</f>
        <v>741562</v>
      </c>
      <c r="DW56" s="39">
        <v>33298</v>
      </c>
    </row>
    <row r="57" spans="1:127" ht="180.75" customHeight="1" x14ac:dyDescent="0.25">
      <c r="A57" s="50" t="s">
        <v>831</v>
      </c>
      <c r="B57" s="613" t="s">
        <v>417</v>
      </c>
      <c r="C57" s="91">
        <f t="shared" ref="C57:H60" si="54">O57+Z57+AK57+AV57+BG57+BR57+CC57+CN57+CY57</f>
        <v>8000</v>
      </c>
      <c r="D57" s="63">
        <f t="shared" si="54"/>
        <v>0</v>
      </c>
      <c r="E57" s="71">
        <f t="shared" si="54"/>
        <v>0</v>
      </c>
      <c r="F57" s="71">
        <f t="shared" si="54"/>
        <v>0</v>
      </c>
      <c r="G57" s="71">
        <f t="shared" si="54"/>
        <v>0</v>
      </c>
      <c r="H57" s="71">
        <f t="shared" si="54"/>
        <v>0</v>
      </c>
      <c r="I57" s="71">
        <f t="shared" ref="I57:J60" si="55">U57+AF57+AQ57+BB57+BM57+BX57+CI57+CT57+DE57</f>
        <v>0</v>
      </c>
      <c r="J57" s="71">
        <f t="shared" si="55"/>
        <v>0</v>
      </c>
      <c r="K57" s="51" t="s">
        <v>369</v>
      </c>
      <c r="L57" s="212">
        <v>3</v>
      </c>
      <c r="M57" s="58">
        <f t="shared" si="53"/>
        <v>5</v>
      </c>
      <c r="N57" s="66"/>
      <c r="O57" s="691">
        <v>2000</v>
      </c>
      <c r="P57" s="524">
        <f>U57+V57</f>
        <v>0</v>
      </c>
      <c r="Q57" s="675"/>
      <c r="R57" s="675"/>
      <c r="S57" s="675"/>
      <c r="T57" s="675"/>
      <c r="U57" s="706">
        <f>Q57+R57+S57+T57</f>
        <v>0</v>
      </c>
      <c r="V57" s="675"/>
      <c r="W57" s="525" t="s">
        <v>369</v>
      </c>
      <c r="X57" s="672">
        <v>5</v>
      </c>
      <c r="Y57" s="66"/>
      <c r="Z57" s="97">
        <v>3000</v>
      </c>
      <c r="AA57" s="63">
        <f>AF57+AG57</f>
        <v>0</v>
      </c>
      <c r="AB57" s="137"/>
      <c r="AC57" s="137"/>
      <c r="AD57" s="137"/>
      <c r="AE57" s="137"/>
      <c r="AF57" s="200">
        <f>AB57+AC57+AD57+AE57</f>
        <v>0</v>
      </c>
      <c r="AG57" s="137"/>
      <c r="AH57" s="51" t="s">
        <v>369</v>
      </c>
      <c r="AI57" s="570"/>
      <c r="AJ57" s="66"/>
      <c r="AK57" s="97">
        <v>3000</v>
      </c>
      <c r="AL57" s="63">
        <f>AQ57+AR57</f>
        <v>0</v>
      </c>
      <c r="AM57" s="137"/>
      <c r="AN57" s="137"/>
      <c r="AO57" s="137"/>
      <c r="AP57" s="137"/>
      <c r="AQ57" s="200">
        <f>AM57+AN57+AO57+AP57</f>
        <v>0</v>
      </c>
      <c r="AR57" s="137"/>
      <c r="AS57" s="51" t="s">
        <v>369</v>
      </c>
      <c r="AT57" s="570"/>
      <c r="AU57" s="66"/>
      <c r="AV57" s="97">
        <v>0</v>
      </c>
      <c r="AW57" s="63">
        <f>BB57+BC57</f>
        <v>0</v>
      </c>
      <c r="AX57" s="137"/>
      <c r="AY57" s="137"/>
      <c r="AZ57" s="137"/>
      <c r="BA57" s="137"/>
      <c r="BB57" s="200">
        <f>AX57+AY57+AZ57+BA57</f>
        <v>0</v>
      </c>
      <c r="BC57" s="137"/>
      <c r="BD57" s="51" t="s">
        <v>369</v>
      </c>
      <c r="BE57" s="570"/>
      <c r="BF57" s="66"/>
      <c r="BG57" s="97">
        <v>0</v>
      </c>
      <c r="BH57" s="63">
        <f>BM57+BN57</f>
        <v>0</v>
      </c>
      <c r="BI57" s="137"/>
      <c r="BJ57" s="137"/>
      <c r="BK57" s="137"/>
      <c r="BL57" s="137"/>
      <c r="BM57" s="200">
        <f>BI57+BJ57+BK57+BL57</f>
        <v>0</v>
      </c>
      <c r="BN57" s="137"/>
      <c r="BO57" s="51" t="s">
        <v>369</v>
      </c>
      <c r="BP57" s="570"/>
      <c r="BQ57" s="66"/>
      <c r="BR57" s="97">
        <v>0</v>
      </c>
      <c r="BS57" s="63">
        <f>BX57+BY57</f>
        <v>0</v>
      </c>
      <c r="BT57" s="137"/>
      <c r="BU57" s="137"/>
      <c r="BV57" s="137"/>
      <c r="BW57" s="137"/>
      <c r="BX57" s="200">
        <f>BT57+BU57+BV57+BW57</f>
        <v>0</v>
      </c>
      <c r="BY57" s="137"/>
      <c r="BZ57" s="51" t="s">
        <v>369</v>
      </c>
      <c r="CA57" s="570"/>
      <c r="CB57" s="66"/>
      <c r="CC57" s="97">
        <v>0</v>
      </c>
      <c r="CD57" s="63">
        <f>CI57+CJ57</f>
        <v>0</v>
      </c>
      <c r="CE57" s="137"/>
      <c r="CF57" s="137"/>
      <c r="CG57" s="137"/>
      <c r="CH57" s="137"/>
      <c r="CI57" s="200">
        <f>CE57+CF57+CG57+CH57</f>
        <v>0</v>
      </c>
      <c r="CJ57" s="137"/>
      <c r="CK57" s="51" t="s">
        <v>369</v>
      </c>
      <c r="CL57" s="570"/>
      <c r="CM57" s="66"/>
      <c r="CN57" s="97">
        <v>0</v>
      </c>
      <c r="CO57" s="63">
        <f>CT57+CU57</f>
        <v>0</v>
      </c>
      <c r="CP57" s="137"/>
      <c r="CQ57" s="137"/>
      <c r="CR57" s="137"/>
      <c r="CS57" s="137"/>
      <c r="CT57" s="200">
        <f>CP57+CQ57+CR57+CS57</f>
        <v>0</v>
      </c>
      <c r="CU57" s="137"/>
      <c r="CV57" s="51" t="s">
        <v>369</v>
      </c>
      <c r="CW57" s="570"/>
      <c r="CX57" s="66"/>
      <c r="CY57" s="97">
        <v>0</v>
      </c>
      <c r="CZ57" s="63">
        <f>DE57+DF57</f>
        <v>0</v>
      </c>
      <c r="DA57" s="137"/>
      <c r="DB57" s="137"/>
      <c r="DC57" s="137"/>
      <c r="DD57" s="137"/>
      <c r="DE57" s="200">
        <f>DA57+DB57+DC57+DD57</f>
        <v>0</v>
      </c>
      <c r="DF57" s="137"/>
      <c r="DG57" s="51" t="s">
        <v>369</v>
      </c>
      <c r="DH57" s="570"/>
      <c r="DI57" s="66"/>
    </row>
    <row r="58" spans="1:127" ht="135" customHeight="1" x14ac:dyDescent="0.25">
      <c r="A58" s="50" t="s">
        <v>551</v>
      </c>
      <c r="B58" s="613" t="s">
        <v>138</v>
      </c>
      <c r="C58" s="91">
        <f t="shared" si="54"/>
        <v>50000</v>
      </c>
      <c r="D58" s="63">
        <f t="shared" si="54"/>
        <v>0</v>
      </c>
      <c r="E58" s="71">
        <f t="shared" si="54"/>
        <v>0</v>
      </c>
      <c r="F58" s="71">
        <f t="shared" si="54"/>
        <v>0</v>
      </c>
      <c r="G58" s="71">
        <f t="shared" si="54"/>
        <v>0</v>
      </c>
      <c r="H58" s="71">
        <f t="shared" si="54"/>
        <v>0</v>
      </c>
      <c r="I58" s="71">
        <f t="shared" si="55"/>
        <v>0</v>
      </c>
      <c r="J58" s="71">
        <f t="shared" si="55"/>
        <v>0</v>
      </c>
      <c r="K58" s="51" t="s">
        <v>835</v>
      </c>
      <c r="L58" s="212" t="s">
        <v>652</v>
      </c>
      <c r="M58" s="58">
        <f t="shared" si="53"/>
        <v>0</v>
      </c>
      <c r="N58" s="66"/>
      <c r="O58" s="691">
        <v>0</v>
      </c>
      <c r="P58" s="524">
        <f>U58+V58</f>
        <v>0</v>
      </c>
      <c r="Q58" s="675"/>
      <c r="R58" s="675"/>
      <c r="S58" s="675"/>
      <c r="T58" s="675"/>
      <c r="U58" s="706">
        <f>Q58+R58+S58+T58</f>
        <v>0</v>
      </c>
      <c r="V58" s="675"/>
      <c r="W58" s="525" t="s">
        <v>835</v>
      </c>
      <c r="X58" s="672"/>
      <c r="Y58" s="66"/>
      <c r="Z58" s="97">
        <v>50000</v>
      </c>
      <c r="AA58" s="63">
        <f>AF58+AG58</f>
        <v>0</v>
      </c>
      <c r="AB58" s="137"/>
      <c r="AC58" s="137"/>
      <c r="AD58" s="137"/>
      <c r="AE58" s="137"/>
      <c r="AF58" s="200">
        <f>AB58+AC58+AD58+AE58</f>
        <v>0</v>
      </c>
      <c r="AG58" s="137"/>
      <c r="AH58" s="51" t="s">
        <v>835</v>
      </c>
      <c r="AI58" s="570"/>
      <c r="AJ58" s="66"/>
      <c r="AK58" s="97">
        <v>0</v>
      </c>
      <c r="AL58" s="63">
        <f>AQ58+AR58</f>
        <v>0</v>
      </c>
      <c r="AM58" s="137"/>
      <c r="AN58" s="137"/>
      <c r="AO58" s="137"/>
      <c r="AP58" s="137"/>
      <c r="AQ58" s="200">
        <f>AM58+AN58+AO58+AP58</f>
        <v>0</v>
      </c>
      <c r="AR58" s="137"/>
      <c r="AS58" s="51" t="s">
        <v>835</v>
      </c>
      <c r="AT58" s="570"/>
      <c r="AU58" s="66"/>
      <c r="AV58" s="97">
        <v>0</v>
      </c>
      <c r="AW58" s="63">
        <f>BB58+BC58</f>
        <v>0</v>
      </c>
      <c r="AX58" s="137"/>
      <c r="AY58" s="137"/>
      <c r="AZ58" s="137"/>
      <c r="BA58" s="137"/>
      <c r="BB58" s="200">
        <f>AX58+AY58+AZ58+BA58</f>
        <v>0</v>
      </c>
      <c r="BC58" s="137"/>
      <c r="BD58" s="51" t="s">
        <v>835</v>
      </c>
      <c r="BE58" s="570"/>
      <c r="BF58" s="66"/>
      <c r="BG58" s="97">
        <v>0</v>
      </c>
      <c r="BH58" s="63">
        <f>BM58+BN58</f>
        <v>0</v>
      </c>
      <c r="BI58" s="137"/>
      <c r="BJ58" s="137"/>
      <c r="BK58" s="137"/>
      <c r="BL58" s="137"/>
      <c r="BM58" s="200">
        <f>BI58+BJ58+BK58+BL58</f>
        <v>0</v>
      </c>
      <c r="BN58" s="137"/>
      <c r="BO58" s="51" t="s">
        <v>835</v>
      </c>
      <c r="BP58" s="570"/>
      <c r="BQ58" s="66"/>
      <c r="BR58" s="97">
        <v>0</v>
      </c>
      <c r="BS58" s="63">
        <f>BX58+BY58</f>
        <v>0</v>
      </c>
      <c r="BT58" s="137"/>
      <c r="BU58" s="137"/>
      <c r="BV58" s="137"/>
      <c r="BW58" s="137"/>
      <c r="BX58" s="200">
        <f>BT58+BU58+BV58+BW58</f>
        <v>0</v>
      </c>
      <c r="BY58" s="137"/>
      <c r="BZ58" s="51" t="s">
        <v>835</v>
      </c>
      <c r="CA58" s="570"/>
      <c r="CB58" s="66"/>
      <c r="CC58" s="97">
        <v>0</v>
      </c>
      <c r="CD58" s="63">
        <f>CI58+CJ58</f>
        <v>0</v>
      </c>
      <c r="CE58" s="137"/>
      <c r="CF58" s="137"/>
      <c r="CG58" s="137"/>
      <c r="CH58" s="137"/>
      <c r="CI58" s="200">
        <f>CE58+CF58+CG58+CH58</f>
        <v>0</v>
      </c>
      <c r="CJ58" s="137"/>
      <c r="CK58" s="51" t="s">
        <v>835</v>
      </c>
      <c r="CL58" s="570"/>
      <c r="CM58" s="66"/>
      <c r="CN58" s="97">
        <v>0</v>
      </c>
      <c r="CO58" s="63">
        <f>CT58+CU58</f>
        <v>0</v>
      </c>
      <c r="CP58" s="137"/>
      <c r="CQ58" s="137"/>
      <c r="CR58" s="137"/>
      <c r="CS58" s="137"/>
      <c r="CT58" s="200">
        <f>CP58+CQ58+CR58+CS58</f>
        <v>0</v>
      </c>
      <c r="CU58" s="137"/>
      <c r="CV58" s="51" t="s">
        <v>835</v>
      </c>
      <c r="CW58" s="570"/>
      <c r="CX58" s="66"/>
      <c r="CY58" s="97">
        <v>0</v>
      </c>
      <c r="CZ58" s="63">
        <f>DE58+DF58</f>
        <v>0</v>
      </c>
      <c r="DA58" s="137"/>
      <c r="DB58" s="137"/>
      <c r="DC58" s="137"/>
      <c r="DD58" s="137"/>
      <c r="DE58" s="200">
        <f>DA58+DB58+DC58+DD58</f>
        <v>0</v>
      </c>
      <c r="DF58" s="137"/>
      <c r="DG58" s="51" t="s">
        <v>835</v>
      </c>
      <c r="DH58" s="570"/>
      <c r="DI58" s="66"/>
      <c r="DJ58" s="35">
        <v>240890</v>
      </c>
      <c r="DK58" s="35">
        <v>28340</v>
      </c>
      <c r="DL58" s="35"/>
      <c r="DM58" s="35"/>
      <c r="DN58" s="35">
        <v>269230</v>
      </c>
      <c r="DO58" s="35">
        <v>14170</v>
      </c>
    </row>
    <row r="59" spans="1:127" ht="159.75" customHeight="1" x14ac:dyDescent="0.25">
      <c r="A59" s="50" t="s">
        <v>552</v>
      </c>
      <c r="B59" s="613" t="s">
        <v>834</v>
      </c>
      <c r="C59" s="91">
        <f t="shared" si="54"/>
        <v>10000</v>
      </c>
      <c r="D59" s="63">
        <f t="shared" si="54"/>
        <v>0</v>
      </c>
      <c r="E59" s="71">
        <f t="shared" si="54"/>
        <v>0</v>
      </c>
      <c r="F59" s="71">
        <f t="shared" si="54"/>
        <v>0</v>
      </c>
      <c r="G59" s="71">
        <f t="shared" si="54"/>
        <v>0</v>
      </c>
      <c r="H59" s="71">
        <f t="shared" si="54"/>
        <v>0</v>
      </c>
      <c r="I59" s="71">
        <f t="shared" si="55"/>
        <v>0</v>
      </c>
      <c r="J59" s="71">
        <f t="shared" si="55"/>
        <v>0</v>
      </c>
      <c r="K59" s="51" t="s">
        <v>833</v>
      </c>
      <c r="L59" s="212" t="s">
        <v>652</v>
      </c>
      <c r="M59" s="58">
        <f t="shared" si="53"/>
        <v>0</v>
      </c>
      <c r="N59" s="66"/>
      <c r="O59" s="691">
        <v>0</v>
      </c>
      <c r="P59" s="524">
        <f>U59+V59</f>
        <v>0</v>
      </c>
      <c r="Q59" s="675"/>
      <c r="R59" s="675"/>
      <c r="S59" s="675"/>
      <c r="T59" s="675"/>
      <c r="U59" s="706">
        <f>Q59+R59+S59+T59</f>
        <v>0</v>
      </c>
      <c r="V59" s="675"/>
      <c r="W59" s="525" t="s">
        <v>833</v>
      </c>
      <c r="X59" s="672"/>
      <c r="Y59" s="66"/>
      <c r="Z59" s="97">
        <v>5000</v>
      </c>
      <c r="AA59" s="63">
        <f>AF59+AG59</f>
        <v>0</v>
      </c>
      <c r="AB59" s="137"/>
      <c r="AC59" s="137"/>
      <c r="AD59" s="137"/>
      <c r="AE59" s="137"/>
      <c r="AF59" s="200">
        <f>AB59+AC59+AD59+AE59</f>
        <v>0</v>
      </c>
      <c r="AG59" s="137"/>
      <c r="AH59" s="51" t="s">
        <v>833</v>
      </c>
      <c r="AI59" s="570"/>
      <c r="AJ59" s="66"/>
      <c r="AK59" s="97">
        <v>5000</v>
      </c>
      <c r="AL59" s="63">
        <f>AQ59+AR59</f>
        <v>0</v>
      </c>
      <c r="AM59" s="137"/>
      <c r="AN59" s="137"/>
      <c r="AO59" s="137"/>
      <c r="AP59" s="137"/>
      <c r="AQ59" s="200">
        <f>AM59+AN59+AO59+AP59</f>
        <v>0</v>
      </c>
      <c r="AR59" s="137"/>
      <c r="AS59" s="51" t="s">
        <v>833</v>
      </c>
      <c r="AT59" s="570"/>
      <c r="AU59" s="66"/>
      <c r="AV59" s="97">
        <v>0</v>
      </c>
      <c r="AW59" s="63">
        <f>BB59+BC59</f>
        <v>0</v>
      </c>
      <c r="AX59" s="137"/>
      <c r="AY59" s="137"/>
      <c r="AZ59" s="137"/>
      <c r="BA59" s="137"/>
      <c r="BB59" s="200">
        <f>AX59+AY59+AZ59+BA59</f>
        <v>0</v>
      </c>
      <c r="BC59" s="137"/>
      <c r="BD59" s="51" t="s">
        <v>833</v>
      </c>
      <c r="BE59" s="570"/>
      <c r="BF59" s="66"/>
      <c r="BG59" s="97">
        <v>0</v>
      </c>
      <c r="BH59" s="63">
        <f>BM59+BN59</f>
        <v>0</v>
      </c>
      <c r="BI59" s="137"/>
      <c r="BJ59" s="137"/>
      <c r="BK59" s="137"/>
      <c r="BL59" s="137"/>
      <c r="BM59" s="200">
        <f>BI59+BJ59+BK59+BL59</f>
        <v>0</v>
      </c>
      <c r="BN59" s="137"/>
      <c r="BO59" s="51" t="s">
        <v>833</v>
      </c>
      <c r="BP59" s="570"/>
      <c r="BQ59" s="66"/>
      <c r="BR59" s="97">
        <v>0</v>
      </c>
      <c r="BS59" s="63">
        <f>BX59+BY59</f>
        <v>0</v>
      </c>
      <c r="BT59" s="137"/>
      <c r="BU59" s="137"/>
      <c r="BV59" s="137"/>
      <c r="BW59" s="137"/>
      <c r="BX59" s="200">
        <f>BT59+BU59+BV59+BW59</f>
        <v>0</v>
      </c>
      <c r="BY59" s="137"/>
      <c r="BZ59" s="51" t="s">
        <v>833</v>
      </c>
      <c r="CA59" s="570"/>
      <c r="CB59" s="66"/>
      <c r="CC59" s="97">
        <v>0</v>
      </c>
      <c r="CD59" s="63">
        <f>CI59+CJ59</f>
        <v>0</v>
      </c>
      <c r="CE59" s="137"/>
      <c r="CF59" s="137"/>
      <c r="CG59" s="137"/>
      <c r="CH59" s="137"/>
      <c r="CI59" s="200">
        <f>CE59+CF59+CG59+CH59</f>
        <v>0</v>
      </c>
      <c r="CJ59" s="137"/>
      <c r="CK59" s="51" t="s">
        <v>833</v>
      </c>
      <c r="CL59" s="570"/>
      <c r="CM59" s="66"/>
      <c r="CN59" s="97">
        <v>0</v>
      </c>
      <c r="CO59" s="63">
        <f>CT59+CU59</f>
        <v>0</v>
      </c>
      <c r="CP59" s="137"/>
      <c r="CQ59" s="137"/>
      <c r="CR59" s="137"/>
      <c r="CS59" s="137"/>
      <c r="CT59" s="200">
        <f>CP59+CQ59+CR59+CS59</f>
        <v>0</v>
      </c>
      <c r="CU59" s="137"/>
      <c r="CV59" s="51" t="s">
        <v>833</v>
      </c>
      <c r="CW59" s="570"/>
      <c r="CX59" s="66"/>
      <c r="CY59" s="97">
        <v>0</v>
      </c>
      <c r="CZ59" s="63">
        <f>DE59+DF59</f>
        <v>0</v>
      </c>
      <c r="DA59" s="137"/>
      <c r="DB59" s="137"/>
      <c r="DC59" s="137"/>
      <c r="DD59" s="137"/>
      <c r="DE59" s="200">
        <f>DA59+DB59+DC59+DD59</f>
        <v>0</v>
      </c>
      <c r="DF59" s="137"/>
      <c r="DG59" s="51" t="s">
        <v>833</v>
      </c>
      <c r="DH59" s="570"/>
      <c r="DI59" s="66"/>
      <c r="DJ59" s="35">
        <v>17000</v>
      </c>
      <c r="DK59" s="35">
        <v>2000</v>
      </c>
      <c r="DL59" s="35"/>
      <c r="DM59" s="35">
        <v>1000</v>
      </c>
      <c r="DN59" s="35">
        <v>20000</v>
      </c>
      <c r="DO59" s="35"/>
    </row>
    <row r="60" spans="1:127" ht="132" customHeight="1" thickBot="1" x14ac:dyDescent="0.3">
      <c r="A60" s="50" t="s">
        <v>553</v>
      </c>
      <c r="B60" s="613" t="s">
        <v>804</v>
      </c>
      <c r="C60" s="91">
        <f t="shared" si="54"/>
        <v>13000</v>
      </c>
      <c r="D60" s="63">
        <f t="shared" si="54"/>
        <v>0</v>
      </c>
      <c r="E60" s="71">
        <f t="shared" si="54"/>
        <v>0</v>
      </c>
      <c r="F60" s="71">
        <f t="shared" si="54"/>
        <v>0</v>
      </c>
      <c r="G60" s="71">
        <f t="shared" si="54"/>
        <v>0</v>
      </c>
      <c r="H60" s="71">
        <f t="shared" si="54"/>
        <v>0</v>
      </c>
      <c r="I60" s="71">
        <f t="shared" si="55"/>
        <v>0</v>
      </c>
      <c r="J60" s="71">
        <f t="shared" si="55"/>
        <v>0</v>
      </c>
      <c r="K60" s="51" t="s">
        <v>405</v>
      </c>
      <c r="L60" s="212">
        <v>1</v>
      </c>
      <c r="M60" s="58">
        <f t="shared" si="53"/>
        <v>0</v>
      </c>
      <c r="N60" s="66"/>
      <c r="O60" s="691">
        <v>0</v>
      </c>
      <c r="P60" s="524">
        <f>U60+V60</f>
        <v>0</v>
      </c>
      <c r="Q60" s="675"/>
      <c r="R60" s="675"/>
      <c r="S60" s="675"/>
      <c r="T60" s="675"/>
      <c r="U60" s="706">
        <f>Q60+R60+S60+T60</f>
        <v>0</v>
      </c>
      <c r="V60" s="675"/>
      <c r="W60" s="525" t="s">
        <v>405</v>
      </c>
      <c r="X60" s="672"/>
      <c r="Y60" s="66"/>
      <c r="Z60" s="97">
        <v>13000</v>
      </c>
      <c r="AA60" s="63">
        <f>AF60+AG60</f>
        <v>0</v>
      </c>
      <c r="AB60" s="137"/>
      <c r="AC60" s="137"/>
      <c r="AD60" s="137"/>
      <c r="AE60" s="137"/>
      <c r="AF60" s="200">
        <f>AB60+AC60+AD60+AE60</f>
        <v>0</v>
      </c>
      <c r="AG60" s="137"/>
      <c r="AH60" s="51" t="s">
        <v>405</v>
      </c>
      <c r="AI60" s="570"/>
      <c r="AJ60" s="66"/>
      <c r="AK60" s="97">
        <v>0</v>
      </c>
      <c r="AL60" s="63">
        <f>AQ60+AR60</f>
        <v>0</v>
      </c>
      <c r="AM60" s="137"/>
      <c r="AN60" s="137"/>
      <c r="AO60" s="137"/>
      <c r="AP60" s="137"/>
      <c r="AQ60" s="200">
        <f>AM60+AN60+AO60+AP60</f>
        <v>0</v>
      </c>
      <c r="AR60" s="137"/>
      <c r="AS60" s="51" t="s">
        <v>405</v>
      </c>
      <c r="AT60" s="570"/>
      <c r="AU60" s="66"/>
      <c r="AV60" s="97">
        <v>0</v>
      </c>
      <c r="AW60" s="63">
        <f>BB60+BC60</f>
        <v>0</v>
      </c>
      <c r="AX60" s="137"/>
      <c r="AY60" s="137"/>
      <c r="AZ60" s="137"/>
      <c r="BA60" s="137"/>
      <c r="BB60" s="200">
        <f>AX60+AY60+AZ60+BA60</f>
        <v>0</v>
      </c>
      <c r="BC60" s="137"/>
      <c r="BD60" s="51" t="s">
        <v>405</v>
      </c>
      <c r="BE60" s="570"/>
      <c r="BF60" s="66"/>
      <c r="BG60" s="97">
        <v>0</v>
      </c>
      <c r="BH60" s="63">
        <f>BM60+BN60</f>
        <v>0</v>
      </c>
      <c r="BI60" s="137"/>
      <c r="BJ60" s="137"/>
      <c r="BK60" s="137"/>
      <c r="BL60" s="137"/>
      <c r="BM60" s="200">
        <f>BI60+BJ60+BK60+BL60</f>
        <v>0</v>
      </c>
      <c r="BN60" s="137"/>
      <c r="BO60" s="51" t="s">
        <v>405</v>
      </c>
      <c r="BP60" s="570"/>
      <c r="BQ60" s="66"/>
      <c r="BR60" s="97">
        <v>0</v>
      </c>
      <c r="BS60" s="63">
        <f>BX60+BY60</f>
        <v>0</v>
      </c>
      <c r="BT60" s="137"/>
      <c r="BU60" s="137"/>
      <c r="BV60" s="137"/>
      <c r="BW60" s="137"/>
      <c r="BX60" s="200">
        <f>BT60+BU60+BV60+BW60</f>
        <v>0</v>
      </c>
      <c r="BY60" s="137"/>
      <c r="BZ60" s="51" t="s">
        <v>405</v>
      </c>
      <c r="CA60" s="570"/>
      <c r="CB60" s="66"/>
      <c r="CC60" s="97">
        <v>0</v>
      </c>
      <c r="CD60" s="63">
        <f>CI60+CJ60</f>
        <v>0</v>
      </c>
      <c r="CE60" s="137"/>
      <c r="CF60" s="137"/>
      <c r="CG60" s="137"/>
      <c r="CH60" s="137"/>
      <c r="CI60" s="200">
        <f>CE60+CF60+CG60+CH60</f>
        <v>0</v>
      </c>
      <c r="CJ60" s="137"/>
      <c r="CK60" s="51" t="s">
        <v>405</v>
      </c>
      <c r="CL60" s="570"/>
      <c r="CM60" s="66"/>
      <c r="CN60" s="97">
        <v>0</v>
      </c>
      <c r="CO60" s="63">
        <f>CT60+CU60</f>
        <v>0</v>
      </c>
      <c r="CP60" s="137"/>
      <c r="CQ60" s="137"/>
      <c r="CR60" s="137"/>
      <c r="CS60" s="137"/>
      <c r="CT60" s="200">
        <f>CP60+CQ60+CR60+CS60</f>
        <v>0</v>
      </c>
      <c r="CU60" s="137"/>
      <c r="CV60" s="51" t="s">
        <v>405</v>
      </c>
      <c r="CW60" s="570"/>
      <c r="CX60" s="66"/>
      <c r="CY60" s="97">
        <v>0</v>
      </c>
      <c r="CZ60" s="63">
        <f>DE60+DF60</f>
        <v>0</v>
      </c>
      <c r="DA60" s="137"/>
      <c r="DB60" s="137"/>
      <c r="DC60" s="137"/>
      <c r="DD60" s="137"/>
      <c r="DE60" s="200">
        <f>DA60+DB60+DC60+DD60</f>
        <v>0</v>
      </c>
      <c r="DF60" s="137"/>
      <c r="DG60" s="51" t="s">
        <v>405</v>
      </c>
      <c r="DH60" s="570"/>
      <c r="DI60" s="66"/>
      <c r="DJ60" s="35">
        <v>36465</v>
      </c>
      <c r="DK60" s="35">
        <v>4290</v>
      </c>
      <c r="DL60" s="35"/>
      <c r="DM60" s="35">
        <v>2145</v>
      </c>
      <c r="DN60" s="35">
        <v>42900</v>
      </c>
      <c r="DO60" s="35"/>
    </row>
    <row r="61" spans="1:127" ht="23.25" customHeight="1" thickBot="1" x14ac:dyDescent="0.3">
      <c r="A61" s="1463" t="s">
        <v>142</v>
      </c>
      <c r="B61" s="1464"/>
      <c r="C61" s="1464"/>
      <c r="D61" s="1464"/>
      <c r="E61" s="1464"/>
      <c r="F61" s="1464"/>
      <c r="G61" s="1464"/>
      <c r="H61" s="1464"/>
      <c r="I61" s="1464"/>
      <c r="J61" s="1464"/>
      <c r="K61" s="1464"/>
      <c r="L61" s="1464"/>
      <c r="M61" s="1465"/>
      <c r="N61" s="133"/>
      <c r="O61" s="1466" t="s">
        <v>142</v>
      </c>
      <c r="P61" s="1467"/>
      <c r="Q61" s="1467"/>
      <c r="R61" s="1467"/>
      <c r="S61" s="1467"/>
      <c r="T61" s="1467"/>
      <c r="U61" s="1467"/>
      <c r="V61" s="1467"/>
      <c r="W61" s="1467"/>
      <c r="X61" s="1468"/>
      <c r="Y61" s="133"/>
      <c r="Z61" s="1475" t="s">
        <v>142</v>
      </c>
      <c r="AA61" s="1476"/>
      <c r="AB61" s="1476"/>
      <c r="AC61" s="1476"/>
      <c r="AD61" s="1476"/>
      <c r="AE61" s="1476"/>
      <c r="AF61" s="1476"/>
      <c r="AG61" s="1476"/>
      <c r="AH61" s="1476"/>
      <c r="AI61" s="1477"/>
      <c r="AJ61" s="133"/>
      <c r="AK61" s="1475" t="s">
        <v>142</v>
      </c>
      <c r="AL61" s="1476"/>
      <c r="AM61" s="1476"/>
      <c r="AN61" s="1476"/>
      <c r="AO61" s="1476"/>
      <c r="AP61" s="1476"/>
      <c r="AQ61" s="1476"/>
      <c r="AR61" s="1476"/>
      <c r="AS61" s="1476"/>
      <c r="AT61" s="1477"/>
      <c r="AU61" s="133"/>
      <c r="AV61" s="1475" t="s">
        <v>142</v>
      </c>
      <c r="AW61" s="1476"/>
      <c r="AX61" s="1476"/>
      <c r="AY61" s="1476"/>
      <c r="AZ61" s="1476"/>
      <c r="BA61" s="1476"/>
      <c r="BB61" s="1476"/>
      <c r="BC61" s="1476"/>
      <c r="BD61" s="1476"/>
      <c r="BE61" s="1477"/>
      <c r="BF61" s="133"/>
      <c r="BG61" s="1475" t="s">
        <v>142</v>
      </c>
      <c r="BH61" s="1476"/>
      <c r="BI61" s="1476"/>
      <c r="BJ61" s="1476"/>
      <c r="BK61" s="1476"/>
      <c r="BL61" s="1476"/>
      <c r="BM61" s="1476"/>
      <c r="BN61" s="1476"/>
      <c r="BO61" s="1476"/>
      <c r="BP61" s="1477"/>
      <c r="BQ61" s="133"/>
      <c r="BR61" s="1475" t="s">
        <v>142</v>
      </c>
      <c r="BS61" s="1476"/>
      <c r="BT61" s="1476"/>
      <c r="BU61" s="1476"/>
      <c r="BV61" s="1476"/>
      <c r="BW61" s="1476"/>
      <c r="BX61" s="1476"/>
      <c r="BY61" s="1476"/>
      <c r="BZ61" s="1476"/>
      <c r="CA61" s="1477"/>
      <c r="CB61" s="133"/>
      <c r="CC61" s="1475" t="s">
        <v>142</v>
      </c>
      <c r="CD61" s="1476"/>
      <c r="CE61" s="1476"/>
      <c r="CF61" s="1476"/>
      <c r="CG61" s="1476"/>
      <c r="CH61" s="1476"/>
      <c r="CI61" s="1476"/>
      <c r="CJ61" s="1476"/>
      <c r="CK61" s="1476"/>
      <c r="CL61" s="1477"/>
      <c r="CM61" s="133"/>
      <c r="CN61" s="1475" t="s">
        <v>142</v>
      </c>
      <c r="CO61" s="1476"/>
      <c r="CP61" s="1476"/>
      <c r="CQ61" s="1476"/>
      <c r="CR61" s="1476"/>
      <c r="CS61" s="1476"/>
      <c r="CT61" s="1476"/>
      <c r="CU61" s="1476"/>
      <c r="CV61" s="1476"/>
      <c r="CW61" s="1477"/>
      <c r="CX61" s="133"/>
      <c r="CY61" s="1475" t="s">
        <v>142</v>
      </c>
      <c r="CZ61" s="1476"/>
      <c r="DA61" s="1476"/>
      <c r="DB61" s="1476"/>
      <c r="DC61" s="1476"/>
      <c r="DD61" s="1476"/>
      <c r="DE61" s="1476"/>
      <c r="DF61" s="1476"/>
      <c r="DG61" s="1476"/>
      <c r="DH61" s="1477"/>
      <c r="DI61" s="133"/>
      <c r="DJ61" s="35">
        <v>117989</v>
      </c>
      <c r="DK61" s="35">
        <v>13881</v>
      </c>
      <c r="DL61" s="35"/>
      <c r="DM61" s="35"/>
      <c r="DN61" s="35">
        <v>131870</v>
      </c>
      <c r="DO61" s="35">
        <v>6941</v>
      </c>
    </row>
    <row r="62" spans="1:127" ht="28.5" customHeight="1" thickBot="1" x14ac:dyDescent="0.3">
      <c r="A62" s="16" t="s">
        <v>702</v>
      </c>
      <c r="B62" s="18"/>
      <c r="C62" s="55">
        <f>SUM(C64:C79)</f>
        <v>774860</v>
      </c>
      <c r="D62" s="153">
        <f>SUM(D64:D79)</f>
        <v>16100</v>
      </c>
      <c r="E62" s="19">
        <f t="shared" ref="E62:J62" si="56">SUM(E64:E79)</f>
        <v>0</v>
      </c>
      <c r="F62" s="19">
        <f t="shared" si="56"/>
        <v>15900</v>
      </c>
      <c r="G62" s="19">
        <f t="shared" si="56"/>
        <v>0</v>
      </c>
      <c r="H62" s="19">
        <f t="shared" si="56"/>
        <v>200</v>
      </c>
      <c r="I62" s="19">
        <f t="shared" si="56"/>
        <v>16100</v>
      </c>
      <c r="J62" s="19">
        <f t="shared" si="56"/>
        <v>0</v>
      </c>
      <c r="K62" s="27"/>
      <c r="L62" s="28"/>
      <c r="M62" s="29"/>
      <c r="N62" s="134"/>
      <c r="O62" s="708">
        <f>SUM(O64:O79)</f>
        <v>11000</v>
      </c>
      <c r="P62" s="709">
        <f>SUM(P64:P79)</f>
        <v>16100</v>
      </c>
      <c r="Q62" s="709">
        <f t="shared" ref="Q62:V62" si="57">SUM(Q64:Q79)</f>
        <v>0</v>
      </c>
      <c r="R62" s="709">
        <f t="shared" si="57"/>
        <v>15900</v>
      </c>
      <c r="S62" s="709">
        <f t="shared" si="57"/>
        <v>0</v>
      </c>
      <c r="T62" s="709">
        <f t="shared" si="57"/>
        <v>200</v>
      </c>
      <c r="U62" s="508">
        <f t="shared" si="57"/>
        <v>16100</v>
      </c>
      <c r="V62" s="709">
        <f t="shared" si="57"/>
        <v>0</v>
      </c>
      <c r="W62" s="637"/>
      <c r="X62" s="638"/>
      <c r="Y62" s="134"/>
      <c r="Z62" s="156">
        <f>SUM(Z64:Z79)</f>
        <v>255020</v>
      </c>
      <c r="AA62" s="19">
        <f>SUM(AA64:AA79)</f>
        <v>0</v>
      </c>
      <c r="AB62" s="19">
        <f t="shared" ref="AB62:AG62" si="58">SUM(AB64:AB79)</f>
        <v>0</v>
      </c>
      <c r="AC62" s="19">
        <f t="shared" si="58"/>
        <v>0</v>
      </c>
      <c r="AD62" s="19">
        <f t="shared" si="58"/>
        <v>0</v>
      </c>
      <c r="AE62" s="19">
        <f t="shared" si="58"/>
        <v>0</v>
      </c>
      <c r="AF62" s="150">
        <f t="shared" si="58"/>
        <v>0</v>
      </c>
      <c r="AG62" s="19">
        <f t="shared" si="58"/>
        <v>0</v>
      </c>
      <c r="AH62" s="27"/>
      <c r="AI62" s="29"/>
      <c r="AJ62" s="134"/>
      <c r="AK62" s="156">
        <f>SUM(AK64:AK79)</f>
        <v>386320</v>
      </c>
      <c r="AL62" s="19">
        <f>SUM(AL64:AL79)</f>
        <v>0</v>
      </c>
      <c r="AM62" s="19">
        <f t="shared" ref="AM62:AR62" si="59">SUM(AM64:AM79)</f>
        <v>0</v>
      </c>
      <c r="AN62" s="19">
        <f t="shared" si="59"/>
        <v>0</v>
      </c>
      <c r="AO62" s="19">
        <f t="shared" si="59"/>
        <v>0</v>
      </c>
      <c r="AP62" s="19">
        <f t="shared" si="59"/>
        <v>0</v>
      </c>
      <c r="AQ62" s="150">
        <f t="shared" si="59"/>
        <v>0</v>
      </c>
      <c r="AR62" s="19">
        <f t="shared" si="59"/>
        <v>0</v>
      </c>
      <c r="AS62" s="27"/>
      <c r="AT62" s="29"/>
      <c r="AU62" s="134"/>
      <c r="AV62" s="156">
        <f>SUM(AV64:AV79)</f>
        <v>117520</v>
      </c>
      <c r="AW62" s="19">
        <f>SUM(AW64:AW79)</f>
        <v>0</v>
      </c>
      <c r="AX62" s="19">
        <f t="shared" ref="AX62:BC62" si="60">SUM(AX64:AX79)</f>
        <v>0</v>
      </c>
      <c r="AY62" s="19">
        <f t="shared" si="60"/>
        <v>0</v>
      </c>
      <c r="AZ62" s="19">
        <f t="shared" si="60"/>
        <v>0</v>
      </c>
      <c r="BA62" s="19">
        <f t="shared" si="60"/>
        <v>0</v>
      </c>
      <c r="BB62" s="150">
        <f t="shared" si="60"/>
        <v>0</v>
      </c>
      <c r="BC62" s="19">
        <f t="shared" si="60"/>
        <v>0</v>
      </c>
      <c r="BD62" s="27"/>
      <c r="BE62" s="29"/>
      <c r="BF62" s="134"/>
      <c r="BG62" s="156">
        <f>SUM(BG64:BG79)</f>
        <v>5000</v>
      </c>
      <c r="BH62" s="19">
        <f>SUM(BH64:BH79)</f>
        <v>0</v>
      </c>
      <c r="BI62" s="19">
        <f t="shared" ref="BI62:BN62" si="61">SUM(BI64:BI79)</f>
        <v>0</v>
      </c>
      <c r="BJ62" s="19">
        <f t="shared" si="61"/>
        <v>0</v>
      </c>
      <c r="BK62" s="19">
        <f t="shared" si="61"/>
        <v>0</v>
      </c>
      <c r="BL62" s="19">
        <f t="shared" si="61"/>
        <v>0</v>
      </c>
      <c r="BM62" s="150">
        <f t="shared" si="61"/>
        <v>0</v>
      </c>
      <c r="BN62" s="19">
        <f t="shared" si="61"/>
        <v>0</v>
      </c>
      <c r="BO62" s="27"/>
      <c r="BP62" s="29"/>
      <c r="BQ62" s="134"/>
      <c r="BR62" s="156">
        <f>SUM(BR64:BR79)</f>
        <v>0</v>
      </c>
      <c r="BS62" s="19">
        <f>SUM(BS64:BS79)</f>
        <v>0</v>
      </c>
      <c r="BT62" s="19">
        <f t="shared" ref="BT62:BY62" si="62">SUM(BT64:BT79)</f>
        <v>0</v>
      </c>
      <c r="BU62" s="19">
        <f t="shared" si="62"/>
        <v>0</v>
      </c>
      <c r="BV62" s="19">
        <f t="shared" si="62"/>
        <v>0</v>
      </c>
      <c r="BW62" s="19">
        <f t="shared" si="62"/>
        <v>0</v>
      </c>
      <c r="BX62" s="150">
        <f t="shared" si="62"/>
        <v>0</v>
      </c>
      <c r="BY62" s="19">
        <f t="shared" si="62"/>
        <v>0</v>
      </c>
      <c r="BZ62" s="27"/>
      <c r="CA62" s="29"/>
      <c r="CB62" s="134"/>
      <c r="CC62" s="156">
        <f>SUM(CC64:CC79)</f>
        <v>0</v>
      </c>
      <c r="CD62" s="19">
        <f>SUM(CD64:CD79)</f>
        <v>0</v>
      </c>
      <c r="CE62" s="19">
        <f t="shared" ref="CE62:CJ62" si="63">SUM(CE64:CE79)</f>
        <v>0</v>
      </c>
      <c r="CF62" s="19">
        <f t="shared" si="63"/>
        <v>0</v>
      </c>
      <c r="CG62" s="19">
        <f t="shared" si="63"/>
        <v>0</v>
      </c>
      <c r="CH62" s="19">
        <f t="shared" si="63"/>
        <v>0</v>
      </c>
      <c r="CI62" s="150">
        <f t="shared" si="63"/>
        <v>0</v>
      </c>
      <c r="CJ62" s="19">
        <f t="shared" si="63"/>
        <v>0</v>
      </c>
      <c r="CK62" s="27"/>
      <c r="CL62" s="29"/>
      <c r="CM62" s="134"/>
      <c r="CN62" s="156">
        <f>SUM(CN64:CN79)</f>
        <v>0</v>
      </c>
      <c r="CO62" s="19">
        <f>SUM(CO64:CO79)</f>
        <v>0</v>
      </c>
      <c r="CP62" s="19">
        <f t="shared" ref="CP62:CU62" si="64">SUM(CP64:CP79)</f>
        <v>0</v>
      </c>
      <c r="CQ62" s="19">
        <f t="shared" si="64"/>
        <v>0</v>
      </c>
      <c r="CR62" s="19">
        <f t="shared" si="64"/>
        <v>0</v>
      </c>
      <c r="CS62" s="19">
        <f t="shared" si="64"/>
        <v>0</v>
      </c>
      <c r="CT62" s="150">
        <f t="shared" si="64"/>
        <v>0</v>
      </c>
      <c r="CU62" s="19">
        <f t="shared" si="64"/>
        <v>0</v>
      </c>
      <c r="CV62" s="27"/>
      <c r="CW62" s="29"/>
      <c r="CX62" s="134"/>
      <c r="CY62" s="156">
        <f>SUM(CY64:CY79)</f>
        <v>0</v>
      </c>
      <c r="CZ62" s="19">
        <f>SUM(CZ64:CZ79)</f>
        <v>0</v>
      </c>
      <c r="DA62" s="19">
        <f t="shared" ref="DA62:DF62" si="65">SUM(DA64:DA79)</f>
        <v>0</v>
      </c>
      <c r="DB62" s="19">
        <f t="shared" si="65"/>
        <v>0</v>
      </c>
      <c r="DC62" s="19">
        <f t="shared" si="65"/>
        <v>0</v>
      </c>
      <c r="DD62" s="19">
        <f t="shared" si="65"/>
        <v>0</v>
      </c>
      <c r="DE62" s="150">
        <f t="shared" si="65"/>
        <v>0</v>
      </c>
      <c r="DF62" s="19">
        <f t="shared" si="65"/>
        <v>0</v>
      </c>
      <c r="DG62" s="27"/>
      <c r="DH62" s="29"/>
      <c r="DI62" s="134"/>
      <c r="DJ62" s="35">
        <v>168938</v>
      </c>
      <c r="DK62" s="35">
        <v>19875</v>
      </c>
      <c r="DL62" s="35"/>
      <c r="DM62" s="35"/>
      <c r="DN62" s="35">
        <v>188813</v>
      </c>
      <c r="DO62" s="35">
        <v>9938</v>
      </c>
    </row>
    <row r="63" spans="1:127" x14ac:dyDescent="0.25">
      <c r="A63" s="1180" t="s">
        <v>143</v>
      </c>
      <c r="B63" s="1181"/>
      <c r="C63" s="1181"/>
      <c r="D63" s="1181"/>
      <c r="E63" s="1181"/>
      <c r="F63" s="1181"/>
      <c r="G63" s="1181"/>
      <c r="H63" s="1181"/>
      <c r="I63" s="1181"/>
      <c r="J63" s="1181"/>
      <c r="K63" s="1181"/>
      <c r="L63" s="1181"/>
      <c r="M63" s="1182"/>
      <c r="N63" s="133"/>
      <c r="O63" s="1041" t="s">
        <v>143</v>
      </c>
      <c r="P63" s="1042"/>
      <c r="Q63" s="1042"/>
      <c r="R63" s="1042"/>
      <c r="S63" s="1042"/>
      <c r="T63" s="1042"/>
      <c r="U63" s="1042"/>
      <c r="V63" s="1042"/>
      <c r="W63" s="1042"/>
      <c r="X63" s="1043"/>
      <c r="Y63" s="133"/>
      <c r="Z63" s="1277" t="s">
        <v>143</v>
      </c>
      <c r="AA63" s="1278"/>
      <c r="AB63" s="1278"/>
      <c r="AC63" s="1278"/>
      <c r="AD63" s="1278"/>
      <c r="AE63" s="1278"/>
      <c r="AF63" s="1278"/>
      <c r="AG63" s="1278"/>
      <c r="AH63" s="1278"/>
      <c r="AI63" s="1279"/>
      <c r="AJ63" s="133"/>
      <c r="AK63" s="1277" t="s">
        <v>143</v>
      </c>
      <c r="AL63" s="1278"/>
      <c r="AM63" s="1278"/>
      <c r="AN63" s="1278"/>
      <c r="AO63" s="1278"/>
      <c r="AP63" s="1278"/>
      <c r="AQ63" s="1278"/>
      <c r="AR63" s="1278"/>
      <c r="AS63" s="1278"/>
      <c r="AT63" s="1279"/>
      <c r="AU63" s="133"/>
      <c r="AV63" s="1277" t="s">
        <v>143</v>
      </c>
      <c r="AW63" s="1278"/>
      <c r="AX63" s="1278"/>
      <c r="AY63" s="1278"/>
      <c r="AZ63" s="1278"/>
      <c r="BA63" s="1278"/>
      <c r="BB63" s="1278"/>
      <c r="BC63" s="1278"/>
      <c r="BD63" s="1278"/>
      <c r="BE63" s="1279"/>
      <c r="BF63" s="133"/>
      <c r="BG63" s="1277" t="s">
        <v>143</v>
      </c>
      <c r="BH63" s="1278"/>
      <c r="BI63" s="1278"/>
      <c r="BJ63" s="1278"/>
      <c r="BK63" s="1278"/>
      <c r="BL63" s="1278"/>
      <c r="BM63" s="1278"/>
      <c r="BN63" s="1278"/>
      <c r="BO63" s="1278"/>
      <c r="BP63" s="1279"/>
      <c r="BQ63" s="133"/>
      <c r="BR63" s="1277" t="s">
        <v>143</v>
      </c>
      <c r="BS63" s="1278"/>
      <c r="BT63" s="1278"/>
      <c r="BU63" s="1278"/>
      <c r="BV63" s="1278"/>
      <c r="BW63" s="1278"/>
      <c r="BX63" s="1278"/>
      <c r="BY63" s="1278"/>
      <c r="BZ63" s="1278"/>
      <c r="CA63" s="1279"/>
      <c r="CB63" s="133"/>
      <c r="CC63" s="1277" t="s">
        <v>143</v>
      </c>
      <c r="CD63" s="1278"/>
      <c r="CE63" s="1278"/>
      <c r="CF63" s="1278"/>
      <c r="CG63" s="1278"/>
      <c r="CH63" s="1278"/>
      <c r="CI63" s="1278"/>
      <c r="CJ63" s="1278"/>
      <c r="CK63" s="1278"/>
      <c r="CL63" s="1279"/>
      <c r="CM63" s="133"/>
      <c r="CN63" s="1277" t="s">
        <v>143</v>
      </c>
      <c r="CO63" s="1278"/>
      <c r="CP63" s="1278"/>
      <c r="CQ63" s="1278"/>
      <c r="CR63" s="1278"/>
      <c r="CS63" s="1278"/>
      <c r="CT63" s="1278"/>
      <c r="CU63" s="1278"/>
      <c r="CV63" s="1278"/>
      <c r="CW63" s="1279"/>
      <c r="CX63" s="133"/>
      <c r="CY63" s="1277" t="s">
        <v>143</v>
      </c>
      <c r="CZ63" s="1278"/>
      <c r="DA63" s="1278"/>
      <c r="DB63" s="1278"/>
      <c r="DC63" s="1278"/>
      <c r="DD63" s="1278"/>
      <c r="DE63" s="1278"/>
      <c r="DF63" s="1278"/>
      <c r="DG63" s="1278"/>
      <c r="DH63" s="1279"/>
      <c r="DI63" s="133"/>
      <c r="DJ63" s="35">
        <v>0</v>
      </c>
      <c r="DK63" s="35">
        <v>0</v>
      </c>
      <c r="DL63" s="35">
        <v>0</v>
      </c>
      <c r="DM63" s="35">
        <v>6000</v>
      </c>
      <c r="DN63" s="35">
        <v>6000</v>
      </c>
      <c r="DO63" s="35"/>
    </row>
    <row r="64" spans="1:127" ht="147" customHeight="1" x14ac:dyDescent="0.25">
      <c r="A64" s="50" t="s">
        <v>825</v>
      </c>
      <c r="B64" s="613" t="s">
        <v>826</v>
      </c>
      <c r="C64" s="91">
        <f t="shared" ref="C64:C69" si="66">O64+Z64+AK64+AV64+BG64+BR64+CC64+CN64+CY64</f>
        <v>283400</v>
      </c>
      <c r="D64" s="63">
        <f t="shared" ref="D64:H69" si="67">P64+AA64+AL64+AW64+BH64+BS64+CD64+CO64+CZ64</f>
        <v>0</v>
      </c>
      <c r="E64" s="71">
        <f t="shared" si="67"/>
        <v>0</v>
      </c>
      <c r="F64" s="71">
        <f t="shared" si="67"/>
        <v>0</v>
      </c>
      <c r="G64" s="71">
        <f t="shared" si="67"/>
        <v>0</v>
      </c>
      <c r="H64" s="71">
        <f t="shared" si="67"/>
        <v>0</v>
      </c>
      <c r="I64" s="71">
        <f t="shared" ref="I64:I69" si="68">U64+AF64+AQ64+BB64+BM64+BX64+CI64+CT64+DE64</f>
        <v>0</v>
      </c>
      <c r="J64" s="71">
        <f t="shared" ref="J64:J69" si="69">V64+AG64+AR64+BC64+BN64+BY64+CJ64+CU64+DF64</f>
        <v>0</v>
      </c>
      <c r="K64" s="51" t="s">
        <v>148</v>
      </c>
      <c r="L64" s="204">
        <v>1</v>
      </c>
      <c r="M64" s="58">
        <f t="shared" ref="M64:M75" si="70">X64++AI64+AT64+BE64+BP64++CA64+CL64+CW64+DH64</f>
        <v>0</v>
      </c>
      <c r="N64" s="66"/>
      <c r="O64" s="691">
        <v>0</v>
      </c>
      <c r="P64" s="524">
        <f t="shared" ref="P64:P69" si="71">U64+V64</f>
        <v>0</v>
      </c>
      <c r="Q64" s="569"/>
      <c r="R64" s="569"/>
      <c r="S64" s="569"/>
      <c r="T64" s="569"/>
      <c r="U64" s="706">
        <f t="shared" ref="U64:U69" si="72">Q64+R64+S64+T64</f>
        <v>0</v>
      </c>
      <c r="V64" s="569"/>
      <c r="W64" s="525" t="s">
        <v>148</v>
      </c>
      <c r="X64" s="672"/>
      <c r="Y64" s="66"/>
      <c r="Z64" s="97">
        <v>100000</v>
      </c>
      <c r="AA64" s="63">
        <f t="shared" ref="AA64:AA69" si="73">AF64+AG64</f>
        <v>0</v>
      </c>
      <c r="AB64" s="564"/>
      <c r="AC64" s="564"/>
      <c r="AD64" s="564"/>
      <c r="AE64" s="564"/>
      <c r="AF64" s="200">
        <f t="shared" ref="AF64:AF69" si="74">AB64+AC64+AD64+AE64</f>
        <v>0</v>
      </c>
      <c r="AG64" s="564"/>
      <c r="AH64" s="51" t="s">
        <v>148</v>
      </c>
      <c r="AI64" s="570"/>
      <c r="AJ64" s="66"/>
      <c r="AK64" s="97">
        <v>183400</v>
      </c>
      <c r="AL64" s="63">
        <f t="shared" ref="AL64:AL69" si="75">AQ64+AR64</f>
        <v>0</v>
      </c>
      <c r="AM64" s="564"/>
      <c r="AN64" s="564"/>
      <c r="AO64" s="564"/>
      <c r="AP64" s="564"/>
      <c r="AQ64" s="200">
        <f t="shared" ref="AQ64:AQ69" si="76">AM64+AN64+AO64+AP64</f>
        <v>0</v>
      </c>
      <c r="AR64" s="564"/>
      <c r="AS64" s="51" t="s">
        <v>148</v>
      </c>
      <c r="AT64" s="56"/>
      <c r="AU64" s="66"/>
      <c r="AV64" s="97">
        <v>0</v>
      </c>
      <c r="AW64" s="63">
        <f t="shared" ref="AW64:AW69" si="77">BB64+BC64</f>
        <v>0</v>
      </c>
      <c r="AX64" s="564"/>
      <c r="AY64" s="564"/>
      <c r="AZ64" s="564"/>
      <c r="BA64" s="564"/>
      <c r="BB64" s="200">
        <f t="shared" ref="BB64:BB69" si="78">AX64+AY64+AZ64+BA64</f>
        <v>0</v>
      </c>
      <c r="BC64" s="564"/>
      <c r="BD64" s="51" t="s">
        <v>148</v>
      </c>
      <c r="BE64" s="570"/>
      <c r="BF64" s="66"/>
      <c r="BG64" s="97">
        <v>0</v>
      </c>
      <c r="BH64" s="63">
        <f t="shared" ref="BH64:BH69" si="79">BM64+BN64</f>
        <v>0</v>
      </c>
      <c r="BI64" s="564"/>
      <c r="BJ64" s="564"/>
      <c r="BK64" s="564"/>
      <c r="BL64" s="564"/>
      <c r="BM64" s="200">
        <f t="shared" ref="BM64:BM69" si="80">BI64+BJ64+BK64+BL64</f>
        <v>0</v>
      </c>
      <c r="BN64" s="564"/>
      <c r="BO64" s="51" t="s">
        <v>148</v>
      </c>
      <c r="BP64" s="570"/>
      <c r="BQ64" s="66"/>
      <c r="BR64" s="97">
        <v>0</v>
      </c>
      <c r="BS64" s="63">
        <f t="shared" ref="BS64:BS69" si="81">BX64+BY64</f>
        <v>0</v>
      </c>
      <c r="BT64" s="564"/>
      <c r="BU64" s="564"/>
      <c r="BV64" s="564"/>
      <c r="BW64" s="564"/>
      <c r="BX64" s="200">
        <f t="shared" ref="BX64:BX69" si="82">BT64+BU64+BV64+BW64</f>
        <v>0</v>
      </c>
      <c r="BY64" s="564"/>
      <c r="BZ64" s="51" t="s">
        <v>148</v>
      </c>
      <c r="CA64" s="570"/>
      <c r="CB64" s="66"/>
      <c r="CC64" s="97">
        <v>0</v>
      </c>
      <c r="CD64" s="63">
        <f t="shared" ref="CD64:CD69" si="83">CI64+CJ64</f>
        <v>0</v>
      </c>
      <c r="CE64" s="564"/>
      <c r="CF64" s="564"/>
      <c r="CG64" s="564"/>
      <c r="CH64" s="564"/>
      <c r="CI64" s="200">
        <f t="shared" ref="CI64:CI69" si="84">CE64+CF64+CG64+CH64</f>
        <v>0</v>
      </c>
      <c r="CJ64" s="564"/>
      <c r="CK64" s="51" t="s">
        <v>148</v>
      </c>
      <c r="CL64" s="570"/>
      <c r="CM64" s="66"/>
      <c r="CN64" s="97">
        <v>0</v>
      </c>
      <c r="CO64" s="63">
        <f t="shared" ref="CO64:CO69" si="85">CT64+CU64</f>
        <v>0</v>
      </c>
      <c r="CP64" s="564"/>
      <c r="CQ64" s="564"/>
      <c r="CR64" s="564"/>
      <c r="CS64" s="564"/>
      <c r="CT64" s="200">
        <f t="shared" ref="CT64:CT69" si="86">CP64+CQ64+CR64+CS64</f>
        <v>0</v>
      </c>
      <c r="CU64" s="564"/>
      <c r="CV64" s="51" t="s">
        <v>148</v>
      </c>
      <c r="CW64" s="570"/>
      <c r="CX64" s="66"/>
      <c r="CY64" s="97">
        <v>0</v>
      </c>
      <c r="CZ64" s="63">
        <f t="shared" ref="CZ64:CZ69" si="87">DE64+DF64</f>
        <v>0</v>
      </c>
      <c r="DA64" s="564"/>
      <c r="DB64" s="564"/>
      <c r="DC64" s="564"/>
      <c r="DD64" s="564"/>
      <c r="DE64" s="200">
        <f t="shared" ref="DE64:DE69" si="88">DA64+DB64+DC64+DD64</f>
        <v>0</v>
      </c>
      <c r="DF64" s="564"/>
      <c r="DG64" s="51" t="s">
        <v>148</v>
      </c>
      <c r="DH64" s="570"/>
      <c r="DI64" s="66"/>
    </row>
    <row r="65" spans="1:127" ht="99" customHeight="1" x14ac:dyDescent="0.25">
      <c r="A65" s="1317" t="s">
        <v>607</v>
      </c>
      <c r="B65" s="1212" t="s">
        <v>816</v>
      </c>
      <c r="C65" s="91">
        <f t="shared" si="66"/>
        <v>20000</v>
      </c>
      <c r="D65" s="63">
        <f t="shared" si="67"/>
        <v>0</v>
      </c>
      <c r="E65" s="71">
        <f t="shared" si="67"/>
        <v>0</v>
      </c>
      <c r="F65" s="71">
        <f t="shared" si="67"/>
        <v>0</v>
      </c>
      <c r="G65" s="71">
        <f t="shared" si="67"/>
        <v>0</v>
      </c>
      <c r="H65" s="71">
        <f t="shared" si="67"/>
        <v>0</v>
      </c>
      <c r="I65" s="71">
        <f t="shared" si="68"/>
        <v>0</v>
      </c>
      <c r="J65" s="71">
        <f t="shared" si="69"/>
        <v>0</v>
      </c>
      <c r="K65" s="51" t="s">
        <v>407</v>
      </c>
      <c r="L65" s="204">
        <v>1</v>
      </c>
      <c r="M65" s="58">
        <f t="shared" si="70"/>
        <v>0</v>
      </c>
      <c r="N65" s="66"/>
      <c r="O65" s="691">
        <v>0</v>
      </c>
      <c r="P65" s="524">
        <f t="shared" si="71"/>
        <v>0</v>
      </c>
      <c r="Q65" s="675"/>
      <c r="R65" s="675"/>
      <c r="S65" s="675"/>
      <c r="T65" s="675"/>
      <c r="U65" s="706">
        <f t="shared" si="72"/>
        <v>0</v>
      </c>
      <c r="V65" s="675"/>
      <c r="W65" s="525" t="s">
        <v>407</v>
      </c>
      <c r="X65" s="672"/>
      <c r="Y65" s="66"/>
      <c r="Z65" s="97">
        <v>0</v>
      </c>
      <c r="AA65" s="63">
        <f t="shared" si="73"/>
        <v>0</v>
      </c>
      <c r="AB65" s="137"/>
      <c r="AC65" s="137"/>
      <c r="AD65" s="137"/>
      <c r="AE65" s="137"/>
      <c r="AF65" s="200">
        <f t="shared" si="74"/>
        <v>0</v>
      </c>
      <c r="AG65" s="137"/>
      <c r="AH65" s="51" t="s">
        <v>407</v>
      </c>
      <c r="AI65" s="570"/>
      <c r="AJ65" s="66"/>
      <c r="AK65" s="97">
        <v>20000</v>
      </c>
      <c r="AL65" s="63">
        <f t="shared" si="75"/>
        <v>0</v>
      </c>
      <c r="AM65" s="137"/>
      <c r="AN65" s="137"/>
      <c r="AO65" s="137"/>
      <c r="AP65" s="137"/>
      <c r="AQ65" s="200">
        <f t="shared" si="76"/>
        <v>0</v>
      </c>
      <c r="AR65" s="137"/>
      <c r="AS65" s="51" t="s">
        <v>407</v>
      </c>
      <c r="AT65" s="56"/>
      <c r="AU65" s="66"/>
      <c r="AV65" s="97">
        <v>0</v>
      </c>
      <c r="AW65" s="63">
        <f t="shared" si="77"/>
        <v>0</v>
      </c>
      <c r="AX65" s="137"/>
      <c r="AY65" s="137"/>
      <c r="AZ65" s="137"/>
      <c r="BA65" s="137"/>
      <c r="BB65" s="200">
        <f t="shared" si="78"/>
        <v>0</v>
      </c>
      <c r="BC65" s="137"/>
      <c r="BD65" s="51" t="s">
        <v>407</v>
      </c>
      <c r="BE65" s="570"/>
      <c r="BF65" s="66"/>
      <c r="BG65" s="97">
        <v>0</v>
      </c>
      <c r="BH65" s="63">
        <f t="shared" si="79"/>
        <v>0</v>
      </c>
      <c r="BI65" s="137"/>
      <c r="BJ65" s="137"/>
      <c r="BK65" s="137"/>
      <c r="BL65" s="137"/>
      <c r="BM65" s="200">
        <f t="shared" si="80"/>
        <v>0</v>
      </c>
      <c r="BN65" s="137"/>
      <c r="BO65" s="51" t="s">
        <v>407</v>
      </c>
      <c r="BP65" s="570"/>
      <c r="BQ65" s="66"/>
      <c r="BR65" s="97">
        <v>0</v>
      </c>
      <c r="BS65" s="63">
        <f t="shared" si="81"/>
        <v>0</v>
      </c>
      <c r="BT65" s="137"/>
      <c r="BU65" s="137"/>
      <c r="BV65" s="137"/>
      <c r="BW65" s="137"/>
      <c r="BX65" s="200">
        <f t="shared" si="82"/>
        <v>0</v>
      </c>
      <c r="BY65" s="137"/>
      <c r="BZ65" s="51" t="s">
        <v>407</v>
      </c>
      <c r="CA65" s="570"/>
      <c r="CB65" s="66"/>
      <c r="CC65" s="97">
        <v>0</v>
      </c>
      <c r="CD65" s="63">
        <f t="shared" si="83"/>
        <v>0</v>
      </c>
      <c r="CE65" s="137"/>
      <c r="CF65" s="137"/>
      <c r="CG65" s="137"/>
      <c r="CH65" s="137"/>
      <c r="CI65" s="200">
        <f t="shared" si="84"/>
        <v>0</v>
      </c>
      <c r="CJ65" s="137"/>
      <c r="CK65" s="51" t="s">
        <v>407</v>
      </c>
      <c r="CL65" s="570"/>
      <c r="CM65" s="66"/>
      <c r="CN65" s="97">
        <v>0</v>
      </c>
      <c r="CO65" s="63">
        <f t="shared" si="85"/>
        <v>0</v>
      </c>
      <c r="CP65" s="137"/>
      <c r="CQ65" s="137"/>
      <c r="CR65" s="137"/>
      <c r="CS65" s="137"/>
      <c r="CT65" s="200">
        <f t="shared" si="86"/>
        <v>0</v>
      </c>
      <c r="CU65" s="137"/>
      <c r="CV65" s="51" t="s">
        <v>407</v>
      </c>
      <c r="CW65" s="570"/>
      <c r="CX65" s="66"/>
      <c r="CY65" s="97">
        <v>0</v>
      </c>
      <c r="CZ65" s="63">
        <f t="shared" si="87"/>
        <v>0</v>
      </c>
      <c r="DA65" s="137"/>
      <c r="DB65" s="137"/>
      <c r="DC65" s="137"/>
      <c r="DD65" s="137"/>
      <c r="DE65" s="200">
        <f t="shared" si="88"/>
        <v>0</v>
      </c>
      <c r="DF65" s="137"/>
      <c r="DG65" s="51" t="s">
        <v>407</v>
      </c>
      <c r="DH65" s="570"/>
      <c r="DI65" s="66"/>
      <c r="DJ65" s="35">
        <v>0</v>
      </c>
      <c r="DK65" s="35">
        <v>0</v>
      </c>
      <c r="DL65" s="35"/>
      <c r="DM65" s="35">
        <v>0</v>
      </c>
      <c r="DN65" s="35">
        <v>0</v>
      </c>
      <c r="DO65" s="35">
        <v>0</v>
      </c>
    </row>
    <row r="66" spans="1:127" ht="206.25" customHeight="1" x14ac:dyDescent="0.25">
      <c r="A66" s="1235"/>
      <c r="B66" s="1214"/>
      <c r="C66" s="91">
        <f t="shared" si="66"/>
        <v>42900</v>
      </c>
      <c r="D66" s="63">
        <f t="shared" si="67"/>
        <v>0</v>
      </c>
      <c r="E66" s="71">
        <f t="shared" si="67"/>
        <v>0</v>
      </c>
      <c r="F66" s="71">
        <f t="shared" si="67"/>
        <v>0</v>
      </c>
      <c r="G66" s="71">
        <f t="shared" si="67"/>
        <v>0</v>
      </c>
      <c r="H66" s="71">
        <f t="shared" si="67"/>
        <v>0</v>
      </c>
      <c r="I66" s="71">
        <f t="shared" si="68"/>
        <v>0</v>
      </c>
      <c r="J66" s="71">
        <f t="shared" si="69"/>
        <v>0</v>
      </c>
      <c r="K66" s="51" t="s">
        <v>608</v>
      </c>
      <c r="L66" s="204" t="s">
        <v>144</v>
      </c>
      <c r="M66" s="58">
        <f t="shared" si="70"/>
        <v>0</v>
      </c>
      <c r="N66" s="66"/>
      <c r="O66" s="691">
        <v>0</v>
      </c>
      <c r="P66" s="524">
        <f t="shared" si="71"/>
        <v>0</v>
      </c>
      <c r="Q66" s="675"/>
      <c r="R66" s="675"/>
      <c r="S66" s="675"/>
      <c r="T66" s="675"/>
      <c r="U66" s="706">
        <f t="shared" si="72"/>
        <v>0</v>
      </c>
      <c r="V66" s="675"/>
      <c r="W66" s="525" t="s">
        <v>608</v>
      </c>
      <c r="X66" s="672"/>
      <c r="Y66" s="66"/>
      <c r="Z66" s="97">
        <v>0</v>
      </c>
      <c r="AA66" s="63">
        <f t="shared" si="73"/>
        <v>0</v>
      </c>
      <c r="AB66" s="137"/>
      <c r="AC66" s="137"/>
      <c r="AD66" s="137"/>
      <c r="AE66" s="137"/>
      <c r="AF66" s="200">
        <f t="shared" si="74"/>
        <v>0</v>
      </c>
      <c r="AG66" s="137"/>
      <c r="AH66" s="51" t="s">
        <v>608</v>
      </c>
      <c r="AI66" s="570"/>
      <c r="AJ66" s="66"/>
      <c r="AK66" s="97">
        <v>42900</v>
      </c>
      <c r="AL66" s="63">
        <f t="shared" si="75"/>
        <v>0</v>
      </c>
      <c r="AM66" s="137"/>
      <c r="AN66" s="137"/>
      <c r="AO66" s="137"/>
      <c r="AP66" s="137"/>
      <c r="AQ66" s="200">
        <f t="shared" si="76"/>
        <v>0</v>
      </c>
      <c r="AR66" s="137"/>
      <c r="AS66" s="51" t="s">
        <v>608</v>
      </c>
      <c r="AT66" s="56"/>
      <c r="AU66" s="66"/>
      <c r="AV66" s="97">
        <v>0</v>
      </c>
      <c r="AW66" s="63">
        <f t="shared" si="77"/>
        <v>0</v>
      </c>
      <c r="AX66" s="137"/>
      <c r="AY66" s="137"/>
      <c r="AZ66" s="137"/>
      <c r="BA66" s="137"/>
      <c r="BB66" s="200">
        <f t="shared" si="78"/>
        <v>0</v>
      </c>
      <c r="BC66" s="137"/>
      <c r="BD66" s="51" t="s">
        <v>608</v>
      </c>
      <c r="BE66" s="570"/>
      <c r="BF66" s="66"/>
      <c r="BG66" s="97">
        <v>0</v>
      </c>
      <c r="BH66" s="63">
        <f t="shared" si="79"/>
        <v>0</v>
      </c>
      <c r="BI66" s="137"/>
      <c r="BJ66" s="137"/>
      <c r="BK66" s="137"/>
      <c r="BL66" s="137"/>
      <c r="BM66" s="200">
        <f t="shared" si="80"/>
        <v>0</v>
      </c>
      <c r="BN66" s="137"/>
      <c r="BO66" s="51" t="s">
        <v>608</v>
      </c>
      <c r="BP66" s="570"/>
      <c r="BQ66" s="66"/>
      <c r="BR66" s="97">
        <v>0</v>
      </c>
      <c r="BS66" s="63">
        <f t="shared" si="81"/>
        <v>0</v>
      </c>
      <c r="BT66" s="137"/>
      <c r="BU66" s="137"/>
      <c r="BV66" s="137"/>
      <c r="BW66" s="137"/>
      <c r="BX66" s="200">
        <f t="shared" si="82"/>
        <v>0</v>
      </c>
      <c r="BY66" s="137"/>
      <c r="BZ66" s="51" t="s">
        <v>608</v>
      </c>
      <c r="CA66" s="570"/>
      <c r="CB66" s="66"/>
      <c r="CC66" s="97">
        <v>0</v>
      </c>
      <c r="CD66" s="63">
        <f t="shared" si="83"/>
        <v>0</v>
      </c>
      <c r="CE66" s="137"/>
      <c r="CF66" s="137"/>
      <c r="CG66" s="137"/>
      <c r="CH66" s="137"/>
      <c r="CI66" s="200">
        <f t="shared" si="84"/>
        <v>0</v>
      </c>
      <c r="CJ66" s="137"/>
      <c r="CK66" s="51" t="s">
        <v>608</v>
      </c>
      <c r="CL66" s="570"/>
      <c r="CM66" s="66"/>
      <c r="CN66" s="97">
        <v>0</v>
      </c>
      <c r="CO66" s="63">
        <f t="shared" si="85"/>
        <v>0</v>
      </c>
      <c r="CP66" s="137"/>
      <c r="CQ66" s="137"/>
      <c r="CR66" s="137"/>
      <c r="CS66" s="137"/>
      <c r="CT66" s="200">
        <f t="shared" si="86"/>
        <v>0</v>
      </c>
      <c r="CU66" s="137"/>
      <c r="CV66" s="51" t="s">
        <v>608</v>
      </c>
      <c r="CW66" s="570"/>
      <c r="CX66" s="66"/>
      <c r="CY66" s="97">
        <v>0</v>
      </c>
      <c r="CZ66" s="63">
        <f t="shared" si="87"/>
        <v>0</v>
      </c>
      <c r="DA66" s="137"/>
      <c r="DB66" s="137"/>
      <c r="DC66" s="137"/>
      <c r="DD66" s="137"/>
      <c r="DE66" s="200">
        <f t="shared" si="88"/>
        <v>0</v>
      </c>
      <c r="DF66" s="137"/>
      <c r="DG66" s="51" t="s">
        <v>608</v>
      </c>
      <c r="DH66" s="570"/>
      <c r="DI66" s="66"/>
    </row>
    <row r="67" spans="1:127" ht="108.75" customHeight="1" x14ac:dyDescent="0.25">
      <c r="A67" s="1317" t="s">
        <v>145</v>
      </c>
      <c r="B67" s="1356" t="s">
        <v>819</v>
      </c>
      <c r="C67" s="91">
        <f t="shared" si="66"/>
        <v>138810</v>
      </c>
      <c r="D67" s="63">
        <f t="shared" si="67"/>
        <v>0</v>
      </c>
      <c r="E67" s="71">
        <f t="shared" si="67"/>
        <v>0</v>
      </c>
      <c r="F67" s="71">
        <f t="shared" si="67"/>
        <v>0</v>
      </c>
      <c r="G67" s="71">
        <f t="shared" si="67"/>
        <v>0</v>
      </c>
      <c r="H67" s="71">
        <f t="shared" si="67"/>
        <v>0</v>
      </c>
      <c r="I67" s="71">
        <f t="shared" si="68"/>
        <v>0</v>
      </c>
      <c r="J67" s="71">
        <f t="shared" si="69"/>
        <v>0</v>
      </c>
      <c r="K67" s="51" t="s">
        <v>609</v>
      </c>
      <c r="L67" s="204">
        <v>1</v>
      </c>
      <c r="M67" s="58">
        <f t="shared" si="70"/>
        <v>0</v>
      </c>
      <c r="N67" s="66"/>
      <c r="O67" s="691">
        <v>0</v>
      </c>
      <c r="P67" s="524">
        <f t="shared" si="71"/>
        <v>0</v>
      </c>
      <c r="Q67" s="675"/>
      <c r="R67" s="675"/>
      <c r="S67" s="675"/>
      <c r="T67" s="675"/>
      <c r="U67" s="706">
        <f t="shared" si="72"/>
        <v>0</v>
      </c>
      <c r="V67" s="675"/>
      <c r="W67" s="525" t="s">
        <v>609</v>
      </c>
      <c r="X67" s="672"/>
      <c r="Y67" s="66"/>
      <c r="Z67" s="97">
        <v>46270</v>
      </c>
      <c r="AA67" s="63">
        <f t="shared" si="73"/>
        <v>0</v>
      </c>
      <c r="AB67" s="137"/>
      <c r="AC67" s="137"/>
      <c r="AD67" s="137"/>
      <c r="AE67" s="137"/>
      <c r="AF67" s="200">
        <f t="shared" si="74"/>
        <v>0</v>
      </c>
      <c r="AG67" s="137"/>
      <c r="AH67" s="51" t="s">
        <v>609</v>
      </c>
      <c r="AI67" s="570"/>
      <c r="AJ67" s="66"/>
      <c r="AK67" s="97">
        <v>46270</v>
      </c>
      <c r="AL67" s="63">
        <f t="shared" si="75"/>
        <v>0</v>
      </c>
      <c r="AM67" s="137"/>
      <c r="AN67" s="137"/>
      <c r="AO67" s="137"/>
      <c r="AP67" s="137"/>
      <c r="AQ67" s="200">
        <f t="shared" si="76"/>
        <v>0</v>
      </c>
      <c r="AR67" s="137"/>
      <c r="AS67" s="51" t="s">
        <v>609</v>
      </c>
      <c r="AT67" s="56"/>
      <c r="AU67" s="66"/>
      <c r="AV67" s="97">
        <v>46270</v>
      </c>
      <c r="AW67" s="63">
        <f t="shared" si="77"/>
        <v>0</v>
      </c>
      <c r="AX67" s="137"/>
      <c r="AY67" s="137"/>
      <c r="AZ67" s="137"/>
      <c r="BA67" s="137"/>
      <c r="BB67" s="200">
        <f t="shared" si="78"/>
        <v>0</v>
      </c>
      <c r="BC67" s="137"/>
      <c r="BD67" s="51" t="s">
        <v>609</v>
      </c>
      <c r="BE67" s="570"/>
      <c r="BF67" s="66"/>
      <c r="BG67" s="97">
        <v>0</v>
      </c>
      <c r="BH67" s="63">
        <f t="shared" si="79"/>
        <v>0</v>
      </c>
      <c r="BI67" s="137"/>
      <c r="BJ67" s="137"/>
      <c r="BK67" s="137"/>
      <c r="BL67" s="137"/>
      <c r="BM67" s="200">
        <f t="shared" si="80"/>
        <v>0</v>
      </c>
      <c r="BN67" s="137"/>
      <c r="BO67" s="51" t="s">
        <v>609</v>
      </c>
      <c r="BP67" s="570"/>
      <c r="BQ67" s="66"/>
      <c r="BR67" s="97">
        <v>0</v>
      </c>
      <c r="BS67" s="63">
        <f t="shared" si="81"/>
        <v>0</v>
      </c>
      <c r="BT67" s="137"/>
      <c r="BU67" s="137"/>
      <c r="BV67" s="137"/>
      <c r="BW67" s="137"/>
      <c r="BX67" s="200">
        <f t="shared" si="82"/>
        <v>0</v>
      </c>
      <c r="BY67" s="137"/>
      <c r="BZ67" s="51" t="s">
        <v>609</v>
      </c>
      <c r="CA67" s="570"/>
      <c r="CB67" s="66"/>
      <c r="CC67" s="97">
        <v>0</v>
      </c>
      <c r="CD67" s="63">
        <f t="shared" si="83"/>
        <v>0</v>
      </c>
      <c r="CE67" s="137"/>
      <c r="CF67" s="137"/>
      <c r="CG67" s="137"/>
      <c r="CH67" s="137"/>
      <c r="CI67" s="200">
        <f t="shared" si="84"/>
        <v>0</v>
      </c>
      <c r="CJ67" s="137"/>
      <c r="CK67" s="51" t="s">
        <v>609</v>
      </c>
      <c r="CL67" s="570"/>
      <c r="CM67" s="66"/>
      <c r="CN67" s="97">
        <v>0</v>
      </c>
      <c r="CO67" s="63">
        <f t="shared" si="85"/>
        <v>0</v>
      </c>
      <c r="CP67" s="137"/>
      <c r="CQ67" s="137"/>
      <c r="CR67" s="137"/>
      <c r="CS67" s="137"/>
      <c r="CT67" s="200">
        <f t="shared" si="86"/>
        <v>0</v>
      </c>
      <c r="CU67" s="137"/>
      <c r="CV67" s="51" t="s">
        <v>609</v>
      </c>
      <c r="CW67" s="570"/>
      <c r="CX67" s="66"/>
      <c r="CY67" s="97">
        <v>0</v>
      </c>
      <c r="CZ67" s="63">
        <f t="shared" si="87"/>
        <v>0</v>
      </c>
      <c r="DA67" s="137"/>
      <c r="DB67" s="137"/>
      <c r="DC67" s="137"/>
      <c r="DD67" s="137"/>
      <c r="DE67" s="200">
        <f t="shared" si="88"/>
        <v>0</v>
      </c>
      <c r="DF67" s="137"/>
      <c r="DG67" s="51" t="s">
        <v>609</v>
      </c>
      <c r="DH67" s="570"/>
      <c r="DI67" s="66"/>
      <c r="DJ67" s="35">
        <v>0</v>
      </c>
      <c r="DK67" s="35">
        <v>0</v>
      </c>
      <c r="DL67" s="35"/>
      <c r="DM67" s="35">
        <v>0</v>
      </c>
      <c r="DN67" s="35">
        <v>0</v>
      </c>
      <c r="DO67" s="35">
        <v>0</v>
      </c>
    </row>
    <row r="68" spans="1:127" ht="243" customHeight="1" x14ac:dyDescent="0.25">
      <c r="A68" s="1235"/>
      <c r="B68" s="1458"/>
      <c r="C68" s="91">
        <f t="shared" si="66"/>
        <v>198750</v>
      </c>
      <c r="D68" s="63">
        <f t="shared" si="67"/>
        <v>5500</v>
      </c>
      <c r="E68" s="71">
        <f t="shared" si="67"/>
        <v>0</v>
      </c>
      <c r="F68" s="71">
        <f t="shared" si="67"/>
        <v>5500</v>
      </c>
      <c r="G68" s="71">
        <f t="shared" si="67"/>
        <v>0</v>
      </c>
      <c r="H68" s="71">
        <f t="shared" si="67"/>
        <v>0</v>
      </c>
      <c r="I68" s="71">
        <f t="shared" si="68"/>
        <v>5500</v>
      </c>
      <c r="J68" s="71">
        <f t="shared" si="69"/>
        <v>0</v>
      </c>
      <c r="K68" s="51" t="s">
        <v>610</v>
      </c>
      <c r="L68" s="204">
        <v>1</v>
      </c>
      <c r="M68" s="58">
        <f t="shared" si="70"/>
        <v>5</v>
      </c>
      <c r="N68" s="66"/>
      <c r="O68" s="691">
        <v>0</v>
      </c>
      <c r="P68" s="524">
        <f t="shared" si="71"/>
        <v>5500</v>
      </c>
      <c r="Q68" s="675"/>
      <c r="R68" s="675">
        <v>5500</v>
      </c>
      <c r="S68" s="675"/>
      <c r="T68" s="675"/>
      <c r="U68" s="706">
        <f t="shared" si="72"/>
        <v>5500</v>
      </c>
      <c r="V68" s="675"/>
      <c r="W68" s="525" t="s">
        <v>610</v>
      </c>
      <c r="X68" s="672">
        <f>1+4</f>
        <v>5</v>
      </c>
      <c r="Y68" s="66"/>
      <c r="Z68" s="97">
        <v>66250</v>
      </c>
      <c r="AA68" s="63">
        <f t="shared" si="73"/>
        <v>0</v>
      </c>
      <c r="AB68" s="137"/>
      <c r="AC68" s="137"/>
      <c r="AD68" s="137"/>
      <c r="AE68" s="137"/>
      <c r="AF68" s="200">
        <f t="shared" si="74"/>
        <v>0</v>
      </c>
      <c r="AG68" s="137"/>
      <c r="AH68" s="51" t="s">
        <v>610</v>
      </c>
      <c r="AI68" s="570"/>
      <c r="AJ68" s="66"/>
      <c r="AK68" s="97">
        <v>66250</v>
      </c>
      <c r="AL68" s="63">
        <f t="shared" si="75"/>
        <v>0</v>
      </c>
      <c r="AM68" s="137"/>
      <c r="AN68" s="137"/>
      <c r="AO68" s="137"/>
      <c r="AP68" s="137"/>
      <c r="AQ68" s="200">
        <f t="shared" si="76"/>
        <v>0</v>
      </c>
      <c r="AR68" s="137"/>
      <c r="AS68" s="51" t="s">
        <v>610</v>
      </c>
      <c r="AT68" s="56"/>
      <c r="AU68" s="66"/>
      <c r="AV68" s="97">
        <v>66250</v>
      </c>
      <c r="AW68" s="63">
        <f t="shared" si="77"/>
        <v>0</v>
      </c>
      <c r="AX68" s="137"/>
      <c r="AY68" s="137"/>
      <c r="AZ68" s="137"/>
      <c r="BA68" s="137"/>
      <c r="BB68" s="200">
        <f t="shared" si="78"/>
        <v>0</v>
      </c>
      <c r="BC68" s="137"/>
      <c r="BD68" s="51" t="s">
        <v>610</v>
      </c>
      <c r="BE68" s="570"/>
      <c r="BF68" s="66"/>
      <c r="BG68" s="97">
        <v>0</v>
      </c>
      <c r="BH68" s="63">
        <f t="shared" si="79"/>
        <v>0</v>
      </c>
      <c r="BI68" s="137"/>
      <c r="BJ68" s="137"/>
      <c r="BK68" s="137"/>
      <c r="BL68" s="137"/>
      <c r="BM68" s="200">
        <f t="shared" si="80"/>
        <v>0</v>
      </c>
      <c r="BN68" s="137"/>
      <c r="BO68" s="51" t="s">
        <v>610</v>
      </c>
      <c r="BP68" s="570"/>
      <c r="BQ68" s="66"/>
      <c r="BR68" s="97">
        <v>0</v>
      </c>
      <c r="BS68" s="63">
        <f t="shared" si="81"/>
        <v>0</v>
      </c>
      <c r="BT68" s="137"/>
      <c r="BU68" s="137"/>
      <c r="BV68" s="137"/>
      <c r="BW68" s="137"/>
      <c r="BX68" s="200">
        <f t="shared" si="82"/>
        <v>0</v>
      </c>
      <c r="BY68" s="137"/>
      <c r="BZ68" s="51" t="s">
        <v>610</v>
      </c>
      <c r="CA68" s="570"/>
      <c r="CB68" s="66"/>
      <c r="CC68" s="97">
        <v>0</v>
      </c>
      <c r="CD68" s="63">
        <f t="shared" si="83"/>
        <v>0</v>
      </c>
      <c r="CE68" s="137"/>
      <c r="CF68" s="137"/>
      <c r="CG68" s="137"/>
      <c r="CH68" s="137"/>
      <c r="CI68" s="200">
        <f t="shared" si="84"/>
        <v>0</v>
      </c>
      <c r="CJ68" s="137"/>
      <c r="CK68" s="51" t="s">
        <v>610</v>
      </c>
      <c r="CL68" s="570"/>
      <c r="CM68" s="66"/>
      <c r="CN68" s="97">
        <v>0</v>
      </c>
      <c r="CO68" s="63">
        <f t="shared" si="85"/>
        <v>0</v>
      </c>
      <c r="CP68" s="137"/>
      <c r="CQ68" s="137"/>
      <c r="CR68" s="137"/>
      <c r="CS68" s="137"/>
      <c r="CT68" s="200">
        <f t="shared" si="86"/>
        <v>0</v>
      </c>
      <c r="CU68" s="137"/>
      <c r="CV68" s="51" t="s">
        <v>610</v>
      </c>
      <c r="CW68" s="570"/>
      <c r="CX68" s="66"/>
      <c r="CY68" s="97">
        <v>0</v>
      </c>
      <c r="CZ68" s="63">
        <f t="shared" si="87"/>
        <v>0</v>
      </c>
      <c r="DA68" s="137"/>
      <c r="DB68" s="137"/>
      <c r="DC68" s="137"/>
      <c r="DD68" s="137"/>
      <c r="DE68" s="200">
        <f t="shared" si="88"/>
        <v>0</v>
      </c>
      <c r="DF68" s="137"/>
      <c r="DG68" s="51" t="s">
        <v>610</v>
      </c>
      <c r="DH68" s="570"/>
      <c r="DI68" s="66"/>
      <c r="DJ68" s="35">
        <v>12750</v>
      </c>
      <c r="DK68" s="35">
        <v>1500</v>
      </c>
      <c r="DL68" s="35"/>
      <c r="DM68" s="35"/>
      <c r="DN68" s="35">
        <v>14250</v>
      </c>
      <c r="DO68" s="35">
        <v>750</v>
      </c>
    </row>
    <row r="69" spans="1:127" ht="69.75" customHeight="1" x14ac:dyDescent="0.25">
      <c r="A69" s="1317" t="s">
        <v>146</v>
      </c>
      <c r="B69" s="1356" t="s">
        <v>815</v>
      </c>
      <c r="C69" s="1275">
        <f t="shared" si="66"/>
        <v>6000</v>
      </c>
      <c r="D69" s="1280">
        <f t="shared" si="67"/>
        <v>5000</v>
      </c>
      <c r="E69" s="1114">
        <f t="shared" si="67"/>
        <v>0</v>
      </c>
      <c r="F69" s="1114">
        <f t="shared" si="67"/>
        <v>5000</v>
      </c>
      <c r="G69" s="1114">
        <f t="shared" si="67"/>
        <v>0</v>
      </c>
      <c r="H69" s="1114">
        <f t="shared" si="67"/>
        <v>0</v>
      </c>
      <c r="I69" s="1114">
        <f t="shared" si="68"/>
        <v>5000</v>
      </c>
      <c r="J69" s="1114">
        <f t="shared" si="69"/>
        <v>0</v>
      </c>
      <c r="K69" s="51" t="s">
        <v>408</v>
      </c>
      <c r="L69" s="204">
        <v>2</v>
      </c>
      <c r="M69" s="58">
        <f t="shared" si="70"/>
        <v>13</v>
      </c>
      <c r="N69" s="66"/>
      <c r="O69" s="1273">
        <v>1000</v>
      </c>
      <c r="P69" s="1066">
        <f t="shared" si="71"/>
        <v>5000</v>
      </c>
      <c r="Q69" s="1069"/>
      <c r="R69" s="1069">
        <v>5000</v>
      </c>
      <c r="S69" s="1069"/>
      <c r="T69" s="1069"/>
      <c r="U69" s="1459">
        <f t="shared" si="72"/>
        <v>5000</v>
      </c>
      <c r="V69" s="1069"/>
      <c r="W69" s="525" t="s">
        <v>408</v>
      </c>
      <c r="X69" s="672">
        <f>11+2</f>
        <v>13</v>
      </c>
      <c r="Y69" s="66"/>
      <c r="Z69" s="1234">
        <v>2500</v>
      </c>
      <c r="AA69" s="1280">
        <f t="shared" si="73"/>
        <v>0</v>
      </c>
      <c r="AB69" s="1024"/>
      <c r="AC69" s="1024"/>
      <c r="AD69" s="1024"/>
      <c r="AE69" s="1024"/>
      <c r="AF69" s="1471">
        <f t="shared" si="74"/>
        <v>0</v>
      </c>
      <c r="AG69" s="1024"/>
      <c r="AH69" s="51" t="s">
        <v>408</v>
      </c>
      <c r="AI69" s="570"/>
      <c r="AJ69" s="66"/>
      <c r="AK69" s="1234">
        <v>2500</v>
      </c>
      <c r="AL69" s="1280">
        <f t="shared" si="75"/>
        <v>0</v>
      </c>
      <c r="AM69" s="1024"/>
      <c r="AN69" s="1024"/>
      <c r="AO69" s="1024"/>
      <c r="AP69" s="1024"/>
      <c r="AQ69" s="1471">
        <f t="shared" si="76"/>
        <v>0</v>
      </c>
      <c r="AR69" s="1024"/>
      <c r="AS69" s="51" t="s">
        <v>408</v>
      </c>
      <c r="AT69" s="56"/>
      <c r="AU69" s="66"/>
      <c r="AV69" s="1234">
        <v>0</v>
      </c>
      <c r="AW69" s="1280">
        <f t="shared" si="77"/>
        <v>0</v>
      </c>
      <c r="AX69" s="1024"/>
      <c r="AY69" s="1024"/>
      <c r="AZ69" s="1024"/>
      <c r="BA69" s="1024"/>
      <c r="BB69" s="1471">
        <f t="shared" si="78"/>
        <v>0</v>
      </c>
      <c r="BC69" s="1024"/>
      <c r="BD69" s="51" t="s">
        <v>408</v>
      </c>
      <c r="BE69" s="570"/>
      <c r="BF69" s="66"/>
      <c r="BG69" s="1234">
        <v>0</v>
      </c>
      <c r="BH69" s="1280">
        <f t="shared" si="79"/>
        <v>0</v>
      </c>
      <c r="BI69" s="1024"/>
      <c r="BJ69" s="1024"/>
      <c r="BK69" s="1024"/>
      <c r="BL69" s="1024"/>
      <c r="BM69" s="1471">
        <f t="shared" si="80"/>
        <v>0</v>
      </c>
      <c r="BN69" s="1024"/>
      <c r="BO69" s="51" t="s">
        <v>408</v>
      </c>
      <c r="BP69" s="570"/>
      <c r="BQ69" s="66"/>
      <c r="BR69" s="1234">
        <v>0</v>
      </c>
      <c r="BS69" s="1280">
        <f t="shared" si="81"/>
        <v>0</v>
      </c>
      <c r="BT69" s="1024"/>
      <c r="BU69" s="1024"/>
      <c r="BV69" s="1024"/>
      <c r="BW69" s="1024"/>
      <c r="BX69" s="1471">
        <f t="shared" si="82"/>
        <v>0</v>
      </c>
      <c r="BY69" s="1024"/>
      <c r="BZ69" s="51" t="s">
        <v>408</v>
      </c>
      <c r="CA69" s="570"/>
      <c r="CB69" s="66"/>
      <c r="CC69" s="1234">
        <v>0</v>
      </c>
      <c r="CD69" s="1280">
        <f t="shared" si="83"/>
        <v>0</v>
      </c>
      <c r="CE69" s="1024"/>
      <c r="CF69" s="1024"/>
      <c r="CG69" s="1024"/>
      <c r="CH69" s="1024"/>
      <c r="CI69" s="1471">
        <f t="shared" si="84"/>
        <v>0</v>
      </c>
      <c r="CJ69" s="1024"/>
      <c r="CK69" s="51" t="s">
        <v>408</v>
      </c>
      <c r="CL69" s="570"/>
      <c r="CM69" s="66"/>
      <c r="CN69" s="1234">
        <v>0</v>
      </c>
      <c r="CO69" s="1280">
        <f t="shared" si="85"/>
        <v>0</v>
      </c>
      <c r="CP69" s="1024"/>
      <c r="CQ69" s="1024"/>
      <c r="CR69" s="1024"/>
      <c r="CS69" s="1024"/>
      <c r="CT69" s="1471">
        <f t="shared" si="86"/>
        <v>0</v>
      </c>
      <c r="CU69" s="1024"/>
      <c r="CV69" s="51" t="s">
        <v>408</v>
      </c>
      <c r="CW69" s="570"/>
      <c r="CX69" s="66"/>
      <c r="CY69" s="1234">
        <v>0</v>
      </c>
      <c r="CZ69" s="1280">
        <f t="shared" si="87"/>
        <v>0</v>
      </c>
      <c r="DA69" s="1024"/>
      <c r="DB69" s="1024"/>
      <c r="DC69" s="1024"/>
      <c r="DD69" s="1024"/>
      <c r="DE69" s="1471">
        <f t="shared" si="88"/>
        <v>0</v>
      </c>
      <c r="DF69" s="1024"/>
      <c r="DG69" s="51" t="s">
        <v>408</v>
      </c>
      <c r="DH69" s="570"/>
      <c r="DI69" s="66"/>
      <c r="DJ69" s="35">
        <v>25500</v>
      </c>
      <c r="DK69" s="35">
        <v>3000</v>
      </c>
      <c r="DL69" s="35"/>
      <c r="DM69" s="35"/>
      <c r="DN69" s="35">
        <v>28500</v>
      </c>
      <c r="DO69" s="35">
        <v>1500</v>
      </c>
    </row>
    <row r="70" spans="1:127" ht="73.5" customHeight="1" x14ac:dyDescent="0.25">
      <c r="A70" s="1235"/>
      <c r="B70" s="1458"/>
      <c r="C70" s="1276"/>
      <c r="D70" s="1423"/>
      <c r="E70" s="1175"/>
      <c r="F70" s="1175"/>
      <c r="G70" s="1175"/>
      <c r="H70" s="1175"/>
      <c r="I70" s="1175"/>
      <c r="J70" s="1175"/>
      <c r="K70" s="51" t="s">
        <v>940</v>
      </c>
      <c r="L70" s="204">
        <v>5</v>
      </c>
      <c r="M70" s="58">
        <f t="shared" si="70"/>
        <v>0</v>
      </c>
      <c r="N70" s="66"/>
      <c r="O70" s="1274"/>
      <c r="P70" s="1083"/>
      <c r="Q70" s="1071"/>
      <c r="R70" s="1071"/>
      <c r="S70" s="1071"/>
      <c r="T70" s="1071"/>
      <c r="U70" s="1460"/>
      <c r="V70" s="1071"/>
      <c r="W70" s="525" t="s">
        <v>940</v>
      </c>
      <c r="X70" s="672"/>
      <c r="Y70" s="66"/>
      <c r="Z70" s="1243"/>
      <c r="AA70" s="1295"/>
      <c r="AB70" s="1029"/>
      <c r="AC70" s="1029"/>
      <c r="AD70" s="1029"/>
      <c r="AE70" s="1029"/>
      <c r="AF70" s="1472"/>
      <c r="AG70" s="1029"/>
      <c r="AH70" s="51" t="s">
        <v>940</v>
      </c>
      <c r="AI70" s="570"/>
      <c r="AJ70" s="66"/>
      <c r="AK70" s="1243"/>
      <c r="AL70" s="1295"/>
      <c r="AM70" s="1029"/>
      <c r="AN70" s="1029"/>
      <c r="AO70" s="1029"/>
      <c r="AP70" s="1029"/>
      <c r="AQ70" s="1472"/>
      <c r="AR70" s="1029"/>
      <c r="AS70" s="51" t="s">
        <v>940</v>
      </c>
      <c r="AT70" s="56"/>
      <c r="AU70" s="66"/>
      <c r="AV70" s="1243"/>
      <c r="AW70" s="1295"/>
      <c r="AX70" s="1029"/>
      <c r="AY70" s="1029"/>
      <c r="AZ70" s="1029"/>
      <c r="BA70" s="1029"/>
      <c r="BB70" s="1472"/>
      <c r="BC70" s="1029"/>
      <c r="BD70" s="51" t="s">
        <v>940</v>
      </c>
      <c r="BE70" s="570"/>
      <c r="BF70" s="66"/>
      <c r="BG70" s="1243"/>
      <c r="BH70" s="1295"/>
      <c r="BI70" s="1029"/>
      <c r="BJ70" s="1029"/>
      <c r="BK70" s="1029"/>
      <c r="BL70" s="1029"/>
      <c r="BM70" s="1472"/>
      <c r="BN70" s="1029"/>
      <c r="BO70" s="51" t="s">
        <v>940</v>
      </c>
      <c r="BP70" s="570"/>
      <c r="BQ70" s="66"/>
      <c r="BR70" s="1243"/>
      <c r="BS70" s="1295"/>
      <c r="BT70" s="1029"/>
      <c r="BU70" s="1029"/>
      <c r="BV70" s="1029"/>
      <c r="BW70" s="1029"/>
      <c r="BX70" s="1472"/>
      <c r="BY70" s="1029"/>
      <c r="BZ70" s="51" t="s">
        <v>940</v>
      </c>
      <c r="CA70" s="570"/>
      <c r="CB70" s="66"/>
      <c r="CC70" s="1243"/>
      <c r="CD70" s="1295"/>
      <c r="CE70" s="1029"/>
      <c r="CF70" s="1029"/>
      <c r="CG70" s="1029"/>
      <c r="CH70" s="1029"/>
      <c r="CI70" s="1472"/>
      <c r="CJ70" s="1029"/>
      <c r="CK70" s="51" t="s">
        <v>940</v>
      </c>
      <c r="CL70" s="570"/>
      <c r="CM70" s="66"/>
      <c r="CN70" s="1243"/>
      <c r="CO70" s="1295"/>
      <c r="CP70" s="1029"/>
      <c r="CQ70" s="1029"/>
      <c r="CR70" s="1029"/>
      <c r="CS70" s="1029"/>
      <c r="CT70" s="1472"/>
      <c r="CU70" s="1029"/>
      <c r="CV70" s="51" t="s">
        <v>940</v>
      </c>
      <c r="CW70" s="570"/>
      <c r="CX70" s="66"/>
      <c r="CY70" s="1243"/>
      <c r="CZ70" s="1295"/>
      <c r="DA70" s="1029"/>
      <c r="DB70" s="1029"/>
      <c r="DC70" s="1029"/>
      <c r="DD70" s="1029"/>
      <c r="DE70" s="1472"/>
      <c r="DF70" s="1029"/>
      <c r="DG70" s="51" t="s">
        <v>940</v>
      </c>
      <c r="DH70" s="570"/>
      <c r="DI70" s="66"/>
    </row>
    <row r="71" spans="1:127" ht="63" customHeight="1" x14ac:dyDescent="0.25">
      <c r="A71" s="1317" t="s">
        <v>822</v>
      </c>
      <c r="B71" s="1356" t="s">
        <v>818</v>
      </c>
      <c r="C71" s="1275">
        <f t="shared" ref="C71:J71" si="89">O71+Z71+AK71+AV71+BG71+BR71+CC71+CN71+CY71</f>
        <v>0</v>
      </c>
      <c r="D71" s="1280">
        <f t="shared" si="89"/>
        <v>200</v>
      </c>
      <c r="E71" s="1114">
        <f t="shared" si="89"/>
        <v>0</v>
      </c>
      <c r="F71" s="1114">
        <f t="shared" si="89"/>
        <v>0</v>
      </c>
      <c r="G71" s="1114">
        <f t="shared" si="89"/>
        <v>0</v>
      </c>
      <c r="H71" s="1114">
        <f t="shared" si="89"/>
        <v>200</v>
      </c>
      <c r="I71" s="1114">
        <f t="shared" si="89"/>
        <v>200</v>
      </c>
      <c r="J71" s="1114">
        <f t="shared" si="89"/>
        <v>0</v>
      </c>
      <c r="K71" s="51" t="s">
        <v>147</v>
      </c>
      <c r="L71" s="204">
        <v>30</v>
      </c>
      <c r="M71" s="58">
        <f t="shared" si="70"/>
        <v>1</v>
      </c>
      <c r="N71" s="66"/>
      <c r="O71" s="1273">
        <v>0</v>
      </c>
      <c r="P71" s="1066">
        <f>U71+V71</f>
        <v>200</v>
      </c>
      <c r="Q71" s="1069"/>
      <c r="R71" s="1069"/>
      <c r="S71" s="1069"/>
      <c r="T71" s="1069">
        <v>200</v>
      </c>
      <c r="U71" s="1459">
        <f>Q71+R71+S71+T71</f>
        <v>200</v>
      </c>
      <c r="V71" s="1069"/>
      <c r="W71" s="525" t="s">
        <v>147</v>
      </c>
      <c r="X71" s="672">
        <v>1</v>
      </c>
      <c r="Y71" s="66"/>
      <c r="Z71" s="1234">
        <v>0</v>
      </c>
      <c r="AA71" s="1280">
        <f>AF71+AG71</f>
        <v>0</v>
      </c>
      <c r="AB71" s="1024"/>
      <c r="AC71" s="1024"/>
      <c r="AD71" s="1024"/>
      <c r="AE71" s="1024"/>
      <c r="AF71" s="1471">
        <f>AB71+AC71+AD71+AE71</f>
        <v>0</v>
      </c>
      <c r="AG71" s="1024"/>
      <c r="AH71" s="51" t="s">
        <v>147</v>
      </c>
      <c r="AI71" s="570"/>
      <c r="AJ71" s="66"/>
      <c r="AK71" s="1234">
        <v>0</v>
      </c>
      <c r="AL71" s="1280">
        <f>AQ71+AR71</f>
        <v>0</v>
      </c>
      <c r="AM71" s="1024"/>
      <c r="AN71" s="1024"/>
      <c r="AO71" s="1024"/>
      <c r="AP71" s="1024"/>
      <c r="AQ71" s="1471">
        <f>AM71+AN71+AO71+AP71</f>
        <v>0</v>
      </c>
      <c r="AR71" s="1024"/>
      <c r="AS71" s="51" t="s">
        <v>147</v>
      </c>
      <c r="AT71" s="56"/>
      <c r="AU71" s="66"/>
      <c r="AV71" s="1234">
        <v>0</v>
      </c>
      <c r="AW71" s="1280">
        <f>BB71+BC71</f>
        <v>0</v>
      </c>
      <c r="AX71" s="1024"/>
      <c r="AY71" s="1024"/>
      <c r="AZ71" s="1024"/>
      <c r="BA71" s="1024"/>
      <c r="BB71" s="1471">
        <f>AX71+AY71+AZ71+BA71</f>
        <v>0</v>
      </c>
      <c r="BC71" s="1024"/>
      <c r="BD71" s="51" t="s">
        <v>147</v>
      </c>
      <c r="BE71" s="570"/>
      <c r="BF71" s="66"/>
      <c r="BG71" s="1234">
        <v>0</v>
      </c>
      <c r="BH71" s="1280">
        <f>BM71+BN71</f>
        <v>0</v>
      </c>
      <c r="BI71" s="1024"/>
      <c r="BJ71" s="1024"/>
      <c r="BK71" s="1024"/>
      <c r="BL71" s="1024"/>
      <c r="BM71" s="1471">
        <f>BI71+BJ71+BK71+BL71</f>
        <v>0</v>
      </c>
      <c r="BN71" s="1024"/>
      <c r="BO71" s="51" t="s">
        <v>147</v>
      </c>
      <c r="BP71" s="570"/>
      <c r="BQ71" s="66"/>
      <c r="BR71" s="1234">
        <v>0</v>
      </c>
      <c r="BS71" s="1280">
        <f>BX71+BY71</f>
        <v>0</v>
      </c>
      <c r="BT71" s="1024"/>
      <c r="BU71" s="1024"/>
      <c r="BV71" s="1024"/>
      <c r="BW71" s="1024"/>
      <c r="BX71" s="1471">
        <f>BT71+BU71+BV71+BW71</f>
        <v>0</v>
      </c>
      <c r="BY71" s="1024"/>
      <c r="BZ71" s="51" t="s">
        <v>147</v>
      </c>
      <c r="CA71" s="570"/>
      <c r="CB71" s="66"/>
      <c r="CC71" s="1234">
        <v>0</v>
      </c>
      <c r="CD71" s="1280">
        <f>CI71+CJ71</f>
        <v>0</v>
      </c>
      <c r="CE71" s="1024"/>
      <c r="CF71" s="1024"/>
      <c r="CG71" s="1024"/>
      <c r="CH71" s="1024"/>
      <c r="CI71" s="1471">
        <f>CE71+CF71+CG71+CH71</f>
        <v>0</v>
      </c>
      <c r="CJ71" s="1024"/>
      <c r="CK71" s="51" t="s">
        <v>147</v>
      </c>
      <c r="CL71" s="570"/>
      <c r="CM71" s="66"/>
      <c r="CN71" s="1234">
        <v>0</v>
      </c>
      <c r="CO71" s="1280">
        <f>CT71+CU71</f>
        <v>0</v>
      </c>
      <c r="CP71" s="1024"/>
      <c r="CQ71" s="1024"/>
      <c r="CR71" s="1024"/>
      <c r="CS71" s="1024"/>
      <c r="CT71" s="1471">
        <f>CP71+CQ71+CR71+CS71</f>
        <v>0</v>
      </c>
      <c r="CU71" s="1024"/>
      <c r="CV71" s="51" t="s">
        <v>147</v>
      </c>
      <c r="CW71" s="570"/>
      <c r="CX71" s="66"/>
      <c r="CY71" s="1234">
        <v>0</v>
      </c>
      <c r="CZ71" s="1280">
        <f>DE71+DF71</f>
        <v>0</v>
      </c>
      <c r="DA71" s="1024"/>
      <c r="DB71" s="1024"/>
      <c r="DC71" s="1024"/>
      <c r="DD71" s="1024"/>
      <c r="DE71" s="1471">
        <f>DA71+DB71+DC71+DD71</f>
        <v>0</v>
      </c>
      <c r="DF71" s="1024"/>
      <c r="DG71" s="51" t="s">
        <v>147</v>
      </c>
      <c r="DH71" s="570"/>
      <c r="DI71" s="66"/>
      <c r="DJ71" s="35">
        <v>0</v>
      </c>
      <c r="DK71" s="35">
        <v>0</v>
      </c>
      <c r="DL71" s="35">
        <v>0</v>
      </c>
      <c r="DM71" s="35">
        <v>0</v>
      </c>
      <c r="DN71" s="35">
        <v>0</v>
      </c>
      <c r="DO71" s="35"/>
    </row>
    <row r="72" spans="1:127" ht="154.5" customHeight="1" x14ac:dyDescent="0.25">
      <c r="A72" s="1235"/>
      <c r="B72" s="1458"/>
      <c r="C72" s="1276"/>
      <c r="D72" s="1423"/>
      <c r="E72" s="1175"/>
      <c r="F72" s="1175"/>
      <c r="G72" s="1175"/>
      <c r="H72" s="1175"/>
      <c r="I72" s="1175"/>
      <c r="J72" s="1175"/>
      <c r="K72" s="51" t="s">
        <v>605</v>
      </c>
      <c r="L72" s="204">
        <v>40</v>
      </c>
      <c r="M72" s="58">
        <f t="shared" si="70"/>
        <v>0</v>
      </c>
      <c r="N72" s="66"/>
      <c r="O72" s="1274"/>
      <c r="P72" s="1083"/>
      <c r="Q72" s="1071"/>
      <c r="R72" s="1071"/>
      <c r="S72" s="1071"/>
      <c r="T72" s="1071"/>
      <c r="U72" s="1460"/>
      <c r="V72" s="1071"/>
      <c r="W72" s="525" t="s">
        <v>605</v>
      </c>
      <c r="X72" s="672"/>
      <c r="Y72" s="66"/>
      <c r="Z72" s="1243"/>
      <c r="AA72" s="1295"/>
      <c r="AB72" s="1029"/>
      <c r="AC72" s="1029"/>
      <c r="AD72" s="1029"/>
      <c r="AE72" s="1029"/>
      <c r="AF72" s="1472"/>
      <c r="AG72" s="1029"/>
      <c r="AH72" s="51" t="s">
        <v>605</v>
      </c>
      <c r="AI72" s="570"/>
      <c r="AJ72" s="66"/>
      <c r="AK72" s="1243"/>
      <c r="AL72" s="1295"/>
      <c r="AM72" s="1029"/>
      <c r="AN72" s="1029"/>
      <c r="AO72" s="1029"/>
      <c r="AP72" s="1029"/>
      <c r="AQ72" s="1472"/>
      <c r="AR72" s="1029"/>
      <c r="AS72" s="51" t="s">
        <v>605</v>
      </c>
      <c r="AT72" s="56"/>
      <c r="AU72" s="66"/>
      <c r="AV72" s="1243"/>
      <c r="AW72" s="1295"/>
      <c r="AX72" s="1029"/>
      <c r="AY72" s="1029"/>
      <c r="AZ72" s="1029"/>
      <c r="BA72" s="1029"/>
      <c r="BB72" s="1472"/>
      <c r="BC72" s="1029"/>
      <c r="BD72" s="51" t="s">
        <v>605</v>
      </c>
      <c r="BE72" s="570"/>
      <c r="BF72" s="66"/>
      <c r="BG72" s="1243"/>
      <c r="BH72" s="1295"/>
      <c r="BI72" s="1029"/>
      <c r="BJ72" s="1029"/>
      <c r="BK72" s="1029"/>
      <c r="BL72" s="1029"/>
      <c r="BM72" s="1472"/>
      <c r="BN72" s="1029"/>
      <c r="BO72" s="51" t="s">
        <v>605</v>
      </c>
      <c r="BP72" s="570"/>
      <c r="BQ72" s="66"/>
      <c r="BR72" s="1243"/>
      <c r="BS72" s="1295"/>
      <c r="BT72" s="1029"/>
      <c r="BU72" s="1029"/>
      <c r="BV72" s="1029"/>
      <c r="BW72" s="1029"/>
      <c r="BX72" s="1472"/>
      <c r="BY72" s="1029"/>
      <c r="BZ72" s="51" t="s">
        <v>605</v>
      </c>
      <c r="CA72" s="570"/>
      <c r="CB72" s="66"/>
      <c r="CC72" s="1243"/>
      <c r="CD72" s="1295"/>
      <c r="CE72" s="1029"/>
      <c r="CF72" s="1029"/>
      <c r="CG72" s="1029"/>
      <c r="CH72" s="1029"/>
      <c r="CI72" s="1472"/>
      <c r="CJ72" s="1029"/>
      <c r="CK72" s="51" t="s">
        <v>605</v>
      </c>
      <c r="CL72" s="570"/>
      <c r="CM72" s="66"/>
      <c r="CN72" s="1243"/>
      <c r="CO72" s="1295"/>
      <c r="CP72" s="1029"/>
      <c r="CQ72" s="1029"/>
      <c r="CR72" s="1029"/>
      <c r="CS72" s="1029"/>
      <c r="CT72" s="1472"/>
      <c r="CU72" s="1029"/>
      <c r="CV72" s="51" t="s">
        <v>605</v>
      </c>
      <c r="CW72" s="570"/>
      <c r="CX72" s="66"/>
      <c r="CY72" s="1243"/>
      <c r="CZ72" s="1295"/>
      <c r="DA72" s="1029"/>
      <c r="DB72" s="1029"/>
      <c r="DC72" s="1029"/>
      <c r="DD72" s="1029"/>
      <c r="DE72" s="1472"/>
      <c r="DF72" s="1029"/>
      <c r="DG72" s="51" t="s">
        <v>605</v>
      </c>
      <c r="DH72" s="570"/>
      <c r="DI72" s="66"/>
      <c r="DJ72" s="35">
        <v>0</v>
      </c>
      <c r="DK72" s="35">
        <v>0</v>
      </c>
      <c r="DL72" s="35">
        <v>0</v>
      </c>
      <c r="DM72" s="35">
        <v>40000</v>
      </c>
      <c r="DN72" s="35">
        <v>40000</v>
      </c>
      <c r="DO72" s="35"/>
    </row>
    <row r="73" spans="1:127" ht="108" customHeight="1" x14ac:dyDescent="0.25">
      <c r="A73" s="50" t="s">
        <v>820</v>
      </c>
      <c r="B73" s="615" t="s">
        <v>817</v>
      </c>
      <c r="C73" s="91">
        <f t="shared" ref="C73:C79" si="90">O73+Z73+AK73+AV73+BG73+BR73+CC73+CN73+CY73</f>
        <v>0</v>
      </c>
      <c r="D73" s="63">
        <f t="shared" ref="D73:H75" si="91">P73+AA73+AL73+AW73+BH73+BS73+CD73+CO73+CZ73</f>
        <v>0</v>
      </c>
      <c r="E73" s="71">
        <f t="shared" si="91"/>
        <v>0</v>
      </c>
      <c r="F73" s="71">
        <f t="shared" si="91"/>
        <v>0</v>
      </c>
      <c r="G73" s="71">
        <f t="shared" si="91"/>
        <v>0</v>
      </c>
      <c r="H73" s="71">
        <f t="shared" si="91"/>
        <v>0</v>
      </c>
      <c r="I73" s="71">
        <f t="shared" ref="I73:J75" si="92">U73+AF73+AQ73+BB73+BM73+BX73+CI73+CT73+DE73</f>
        <v>0</v>
      </c>
      <c r="J73" s="71">
        <f t="shared" si="92"/>
        <v>0</v>
      </c>
      <c r="K73" s="51" t="s">
        <v>604</v>
      </c>
      <c r="L73" s="204">
        <v>1</v>
      </c>
      <c r="M73" s="58">
        <f t="shared" si="70"/>
        <v>0</v>
      </c>
      <c r="N73" s="66"/>
      <c r="O73" s="691">
        <v>0</v>
      </c>
      <c r="P73" s="524">
        <f>U73+V73</f>
        <v>0</v>
      </c>
      <c r="Q73" s="675"/>
      <c r="R73" s="675"/>
      <c r="S73" s="675"/>
      <c r="T73" s="675"/>
      <c r="U73" s="706">
        <f>Q73+R73+S73+T73</f>
        <v>0</v>
      </c>
      <c r="V73" s="675"/>
      <c r="W73" s="525" t="s">
        <v>604</v>
      </c>
      <c r="X73" s="672"/>
      <c r="Y73" s="66"/>
      <c r="Z73" s="97">
        <v>0</v>
      </c>
      <c r="AA73" s="63">
        <f>AF73+AG73</f>
        <v>0</v>
      </c>
      <c r="AB73" s="137"/>
      <c r="AC73" s="137"/>
      <c r="AD73" s="137"/>
      <c r="AE73" s="137"/>
      <c r="AF73" s="200">
        <f>AB73+AC73+AD73+AE73</f>
        <v>0</v>
      </c>
      <c r="AG73" s="137"/>
      <c r="AH73" s="51" t="s">
        <v>604</v>
      </c>
      <c r="AI73" s="570"/>
      <c r="AJ73" s="66"/>
      <c r="AK73" s="97">
        <v>0</v>
      </c>
      <c r="AL73" s="63">
        <f>AQ73+AR73</f>
        <v>0</v>
      </c>
      <c r="AM73" s="137"/>
      <c r="AN73" s="137"/>
      <c r="AO73" s="137"/>
      <c r="AP73" s="137"/>
      <c r="AQ73" s="200">
        <f>AM73+AN73+AO73+AP73</f>
        <v>0</v>
      </c>
      <c r="AR73" s="137"/>
      <c r="AS73" s="51" t="s">
        <v>604</v>
      </c>
      <c r="AT73" s="56"/>
      <c r="AU73" s="66"/>
      <c r="AV73" s="97">
        <v>0</v>
      </c>
      <c r="AW73" s="63">
        <f>BB73+BC73</f>
        <v>0</v>
      </c>
      <c r="AX73" s="137"/>
      <c r="AY73" s="137"/>
      <c r="AZ73" s="137"/>
      <c r="BA73" s="137"/>
      <c r="BB73" s="200">
        <f>AX73+AY73+AZ73+BA73</f>
        <v>0</v>
      </c>
      <c r="BC73" s="137"/>
      <c r="BD73" s="51" t="s">
        <v>604</v>
      </c>
      <c r="BE73" s="570"/>
      <c r="BF73" s="66"/>
      <c r="BG73" s="97">
        <v>0</v>
      </c>
      <c r="BH73" s="63">
        <f>BM73+BN73</f>
        <v>0</v>
      </c>
      <c r="BI73" s="137"/>
      <c r="BJ73" s="137"/>
      <c r="BK73" s="137"/>
      <c r="BL73" s="137"/>
      <c r="BM73" s="200">
        <f>BI73+BJ73+BK73+BL73</f>
        <v>0</v>
      </c>
      <c r="BN73" s="137"/>
      <c r="BO73" s="51" t="s">
        <v>604</v>
      </c>
      <c r="BP73" s="570"/>
      <c r="BQ73" s="66"/>
      <c r="BR73" s="97">
        <v>0</v>
      </c>
      <c r="BS73" s="63">
        <f>BX73+BY73</f>
        <v>0</v>
      </c>
      <c r="BT73" s="137"/>
      <c r="BU73" s="137"/>
      <c r="BV73" s="137"/>
      <c r="BW73" s="137"/>
      <c r="BX73" s="200">
        <f>BT73+BU73+BV73+BW73</f>
        <v>0</v>
      </c>
      <c r="BY73" s="137"/>
      <c r="BZ73" s="51" t="s">
        <v>604</v>
      </c>
      <c r="CA73" s="570"/>
      <c r="CB73" s="66"/>
      <c r="CC73" s="97">
        <v>0</v>
      </c>
      <c r="CD73" s="63">
        <f>CI73+CJ73</f>
        <v>0</v>
      </c>
      <c r="CE73" s="137"/>
      <c r="CF73" s="137"/>
      <c r="CG73" s="137"/>
      <c r="CH73" s="137"/>
      <c r="CI73" s="200">
        <f>CE73+CF73+CG73+CH73</f>
        <v>0</v>
      </c>
      <c r="CJ73" s="137"/>
      <c r="CK73" s="51" t="s">
        <v>604</v>
      </c>
      <c r="CL73" s="570"/>
      <c r="CM73" s="66"/>
      <c r="CN73" s="97">
        <v>0</v>
      </c>
      <c r="CO73" s="63">
        <f>CT73+CU73</f>
        <v>0</v>
      </c>
      <c r="CP73" s="137"/>
      <c r="CQ73" s="137"/>
      <c r="CR73" s="137"/>
      <c r="CS73" s="137"/>
      <c r="CT73" s="200">
        <f>CP73+CQ73+CR73+CS73</f>
        <v>0</v>
      </c>
      <c r="CU73" s="137"/>
      <c r="CV73" s="51" t="s">
        <v>604</v>
      </c>
      <c r="CW73" s="570"/>
      <c r="CX73" s="66"/>
      <c r="CY73" s="97">
        <v>0</v>
      </c>
      <c r="CZ73" s="63">
        <f>DE73+DF73</f>
        <v>0</v>
      </c>
      <c r="DA73" s="137"/>
      <c r="DB73" s="137"/>
      <c r="DC73" s="137"/>
      <c r="DD73" s="137"/>
      <c r="DE73" s="200">
        <f>DA73+DB73+DC73+DD73</f>
        <v>0</v>
      </c>
      <c r="DF73" s="137"/>
      <c r="DG73" s="51" t="s">
        <v>604</v>
      </c>
      <c r="DH73" s="570"/>
      <c r="DI73" s="66"/>
      <c r="DJ73" s="35">
        <v>0</v>
      </c>
      <c r="DK73" s="35">
        <v>0</v>
      </c>
      <c r="DL73" s="35">
        <v>0</v>
      </c>
      <c r="DM73" s="35">
        <v>0</v>
      </c>
      <c r="DN73" s="35">
        <v>0</v>
      </c>
      <c r="DO73" s="35"/>
    </row>
    <row r="74" spans="1:127" ht="91.5" customHeight="1" x14ac:dyDescent="0.25">
      <c r="A74" s="50" t="s">
        <v>821</v>
      </c>
      <c r="B74" s="615" t="s">
        <v>773</v>
      </c>
      <c r="C74" s="91">
        <f t="shared" si="90"/>
        <v>15000</v>
      </c>
      <c r="D74" s="63">
        <f t="shared" si="91"/>
        <v>0</v>
      </c>
      <c r="E74" s="71">
        <f t="shared" si="91"/>
        <v>0</v>
      </c>
      <c r="F74" s="71">
        <f t="shared" si="91"/>
        <v>0</v>
      </c>
      <c r="G74" s="71">
        <f t="shared" si="91"/>
        <v>0</v>
      </c>
      <c r="H74" s="71">
        <f t="shared" si="91"/>
        <v>0</v>
      </c>
      <c r="I74" s="71">
        <f t="shared" si="92"/>
        <v>0</v>
      </c>
      <c r="J74" s="71">
        <f t="shared" si="92"/>
        <v>0</v>
      </c>
      <c r="K74" s="90" t="s">
        <v>824</v>
      </c>
      <c r="L74" s="204">
        <v>1</v>
      </c>
      <c r="M74" s="58">
        <f t="shared" si="70"/>
        <v>0</v>
      </c>
      <c r="N74" s="66"/>
      <c r="O74" s="691">
        <v>0</v>
      </c>
      <c r="P74" s="524">
        <f>U74+V74</f>
        <v>0</v>
      </c>
      <c r="Q74" s="675"/>
      <c r="R74" s="675"/>
      <c r="S74" s="675"/>
      <c r="T74" s="675"/>
      <c r="U74" s="706">
        <f>Q74+R74+S74+T74</f>
        <v>0</v>
      </c>
      <c r="V74" s="675"/>
      <c r="W74" s="692" t="s">
        <v>824</v>
      </c>
      <c r="X74" s="672"/>
      <c r="Y74" s="66"/>
      <c r="Z74" s="97">
        <v>0</v>
      </c>
      <c r="AA74" s="63">
        <f>AF74+AG74</f>
        <v>0</v>
      </c>
      <c r="AB74" s="137"/>
      <c r="AC74" s="137"/>
      <c r="AD74" s="137"/>
      <c r="AE74" s="137"/>
      <c r="AF74" s="200">
        <f>AB74+AC74+AD74+AE74</f>
        <v>0</v>
      </c>
      <c r="AG74" s="137"/>
      <c r="AH74" s="90" t="s">
        <v>824</v>
      </c>
      <c r="AI74" s="570"/>
      <c r="AJ74" s="66"/>
      <c r="AK74" s="97">
        <v>5000</v>
      </c>
      <c r="AL74" s="63">
        <f>AQ74+AR74</f>
        <v>0</v>
      </c>
      <c r="AM74" s="137"/>
      <c r="AN74" s="137"/>
      <c r="AO74" s="137"/>
      <c r="AP74" s="137"/>
      <c r="AQ74" s="200">
        <f>AM74+AN74+AO74+AP74</f>
        <v>0</v>
      </c>
      <c r="AR74" s="137"/>
      <c r="AS74" s="90" t="s">
        <v>824</v>
      </c>
      <c r="AT74" s="56"/>
      <c r="AU74" s="66"/>
      <c r="AV74" s="97">
        <v>5000</v>
      </c>
      <c r="AW74" s="63">
        <f>BB74+BC74</f>
        <v>0</v>
      </c>
      <c r="AX74" s="137"/>
      <c r="AY74" s="137"/>
      <c r="AZ74" s="137"/>
      <c r="BA74" s="137"/>
      <c r="BB74" s="200">
        <f>AX74+AY74+AZ74+BA74</f>
        <v>0</v>
      </c>
      <c r="BC74" s="137"/>
      <c r="BD74" s="90" t="s">
        <v>824</v>
      </c>
      <c r="BE74" s="570"/>
      <c r="BF74" s="66"/>
      <c r="BG74" s="97">
        <v>5000</v>
      </c>
      <c r="BH74" s="63">
        <f>BM74+BN74</f>
        <v>0</v>
      </c>
      <c r="BI74" s="137"/>
      <c r="BJ74" s="137"/>
      <c r="BK74" s="137"/>
      <c r="BL74" s="137"/>
      <c r="BM74" s="200">
        <f>BI74+BJ74+BK74+BL74</f>
        <v>0</v>
      </c>
      <c r="BN74" s="137"/>
      <c r="BO74" s="90" t="s">
        <v>824</v>
      </c>
      <c r="BP74" s="570"/>
      <c r="BQ74" s="66"/>
      <c r="BR74" s="97">
        <v>0</v>
      </c>
      <c r="BS74" s="63">
        <f>BX74+BY74</f>
        <v>0</v>
      </c>
      <c r="BT74" s="137"/>
      <c r="BU74" s="137"/>
      <c r="BV74" s="137"/>
      <c r="BW74" s="137"/>
      <c r="BX74" s="200">
        <f>BT74+BU74+BV74+BW74</f>
        <v>0</v>
      </c>
      <c r="BY74" s="137"/>
      <c r="BZ74" s="90" t="s">
        <v>824</v>
      </c>
      <c r="CA74" s="570"/>
      <c r="CB74" s="66"/>
      <c r="CC74" s="97">
        <v>0</v>
      </c>
      <c r="CD74" s="63">
        <f>CI74+CJ74</f>
        <v>0</v>
      </c>
      <c r="CE74" s="137"/>
      <c r="CF74" s="137"/>
      <c r="CG74" s="137"/>
      <c r="CH74" s="137"/>
      <c r="CI74" s="200">
        <f>CE74+CF74+CG74+CH74</f>
        <v>0</v>
      </c>
      <c r="CJ74" s="137"/>
      <c r="CK74" s="90" t="s">
        <v>824</v>
      </c>
      <c r="CL74" s="570"/>
      <c r="CM74" s="66"/>
      <c r="CN74" s="97">
        <v>0</v>
      </c>
      <c r="CO74" s="63">
        <f>CT74+CU74</f>
        <v>0</v>
      </c>
      <c r="CP74" s="137"/>
      <c r="CQ74" s="137"/>
      <c r="CR74" s="137"/>
      <c r="CS74" s="137"/>
      <c r="CT74" s="200">
        <f>CP74+CQ74+CR74+CS74</f>
        <v>0</v>
      </c>
      <c r="CU74" s="137"/>
      <c r="CV74" s="90" t="s">
        <v>824</v>
      </c>
      <c r="CW74" s="570"/>
      <c r="CX74" s="66"/>
      <c r="CY74" s="97">
        <v>0</v>
      </c>
      <c r="CZ74" s="63">
        <f>DE74+DF74</f>
        <v>0</v>
      </c>
      <c r="DA74" s="137"/>
      <c r="DB74" s="137"/>
      <c r="DC74" s="137"/>
      <c r="DD74" s="137"/>
      <c r="DE74" s="200">
        <f>DA74+DB74+DC74+DD74</f>
        <v>0</v>
      </c>
      <c r="DF74" s="137"/>
      <c r="DG74" s="90" t="s">
        <v>824</v>
      </c>
      <c r="DH74" s="570"/>
      <c r="DI74" s="66"/>
      <c r="DP74" s="38" t="s">
        <v>250</v>
      </c>
      <c r="DQ74" s="39">
        <f>DV74+DW74</f>
        <v>27079000</v>
      </c>
      <c r="DR74" s="39">
        <f t="shared" ref="DR74:DW74" si="93">SUM(DJ75:DJ79)</f>
        <v>22677150</v>
      </c>
      <c r="DS74" s="39">
        <f t="shared" si="93"/>
        <v>2947900</v>
      </c>
      <c r="DT74" s="39">
        <f t="shared" si="93"/>
        <v>0</v>
      </c>
      <c r="DU74" s="39">
        <f t="shared" si="93"/>
        <v>120000</v>
      </c>
      <c r="DV74" s="39">
        <f t="shared" si="93"/>
        <v>25745050</v>
      </c>
      <c r="DW74" s="39">
        <f t="shared" si="93"/>
        <v>1333950</v>
      </c>
    </row>
    <row r="75" spans="1:127" ht="161.25" customHeight="1" x14ac:dyDescent="0.25">
      <c r="A75" s="50" t="s">
        <v>823</v>
      </c>
      <c r="B75" s="615" t="s">
        <v>772</v>
      </c>
      <c r="C75" s="91">
        <f t="shared" si="90"/>
        <v>30000</v>
      </c>
      <c r="D75" s="63">
        <f t="shared" si="91"/>
        <v>5400</v>
      </c>
      <c r="E75" s="71">
        <f t="shared" si="91"/>
        <v>0</v>
      </c>
      <c r="F75" s="71">
        <f t="shared" si="91"/>
        <v>5400</v>
      </c>
      <c r="G75" s="71">
        <f t="shared" si="91"/>
        <v>0</v>
      </c>
      <c r="H75" s="71">
        <f t="shared" si="91"/>
        <v>0</v>
      </c>
      <c r="I75" s="71">
        <f t="shared" si="92"/>
        <v>5400</v>
      </c>
      <c r="J75" s="71">
        <f t="shared" si="92"/>
        <v>0</v>
      </c>
      <c r="K75" s="90" t="s">
        <v>606</v>
      </c>
      <c r="L75" s="204">
        <v>1</v>
      </c>
      <c r="M75" s="58">
        <f t="shared" si="70"/>
        <v>1</v>
      </c>
      <c r="N75" s="66"/>
      <c r="O75" s="691">
        <v>0</v>
      </c>
      <c r="P75" s="524">
        <f>U75+V75</f>
        <v>5400</v>
      </c>
      <c r="Q75" s="675"/>
      <c r="R75" s="675">
        <v>5400</v>
      </c>
      <c r="S75" s="675"/>
      <c r="T75" s="675"/>
      <c r="U75" s="706">
        <f>Q75+R75+S75+T75</f>
        <v>5400</v>
      </c>
      <c r="V75" s="675"/>
      <c r="W75" s="692" t="s">
        <v>606</v>
      </c>
      <c r="X75" s="672">
        <v>1</v>
      </c>
      <c r="Y75" s="66"/>
      <c r="Z75" s="97">
        <v>30000</v>
      </c>
      <c r="AA75" s="63">
        <f>AF75+AG75</f>
        <v>0</v>
      </c>
      <c r="AB75" s="137"/>
      <c r="AC75" s="137"/>
      <c r="AD75" s="137"/>
      <c r="AE75" s="137"/>
      <c r="AF75" s="200">
        <f>AB75+AC75+AD75+AE75</f>
        <v>0</v>
      </c>
      <c r="AG75" s="137"/>
      <c r="AH75" s="90" t="s">
        <v>606</v>
      </c>
      <c r="AI75" s="570"/>
      <c r="AJ75" s="66"/>
      <c r="AK75" s="97">
        <v>0</v>
      </c>
      <c r="AL75" s="63">
        <f>AQ75+AR75</f>
        <v>0</v>
      </c>
      <c r="AM75" s="137"/>
      <c r="AN75" s="137"/>
      <c r="AO75" s="137"/>
      <c r="AP75" s="137"/>
      <c r="AQ75" s="200">
        <f>AM75+AN75+AO75+AP75</f>
        <v>0</v>
      </c>
      <c r="AR75" s="137"/>
      <c r="AS75" s="90" t="s">
        <v>606</v>
      </c>
      <c r="AT75" s="56"/>
      <c r="AU75" s="66"/>
      <c r="AV75" s="97">
        <v>0</v>
      </c>
      <c r="AW75" s="63">
        <f>BB75+BC75</f>
        <v>0</v>
      </c>
      <c r="AX75" s="137"/>
      <c r="AY75" s="137"/>
      <c r="AZ75" s="137"/>
      <c r="BA75" s="137"/>
      <c r="BB75" s="200">
        <f>AX75+AY75+AZ75+BA75</f>
        <v>0</v>
      </c>
      <c r="BC75" s="137"/>
      <c r="BD75" s="90" t="s">
        <v>606</v>
      </c>
      <c r="BE75" s="570"/>
      <c r="BF75" s="66"/>
      <c r="BG75" s="97">
        <v>0</v>
      </c>
      <c r="BH75" s="63">
        <f>BM75+BN75</f>
        <v>0</v>
      </c>
      <c r="BI75" s="137"/>
      <c r="BJ75" s="137"/>
      <c r="BK75" s="137"/>
      <c r="BL75" s="137"/>
      <c r="BM75" s="200">
        <f>BI75+BJ75+BK75+BL75</f>
        <v>0</v>
      </c>
      <c r="BN75" s="137"/>
      <c r="BO75" s="90" t="s">
        <v>606</v>
      </c>
      <c r="BP75" s="570"/>
      <c r="BQ75" s="66"/>
      <c r="BR75" s="97">
        <v>0</v>
      </c>
      <c r="BS75" s="63">
        <f>BX75+BY75</f>
        <v>0</v>
      </c>
      <c r="BT75" s="137"/>
      <c r="BU75" s="137"/>
      <c r="BV75" s="137"/>
      <c r="BW75" s="137"/>
      <c r="BX75" s="200">
        <f>BT75+BU75+BV75+BW75</f>
        <v>0</v>
      </c>
      <c r="BY75" s="137"/>
      <c r="BZ75" s="90" t="s">
        <v>606</v>
      </c>
      <c r="CA75" s="570"/>
      <c r="CB75" s="66"/>
      <c r="CC75" s="97">
        <v>0</v>
      </c>
      <c r="CD75" s="63">
        <f>CI75+CJ75</f>
        <v>0</v>
      </c>
      <c r="CE75" s="137"/>
      <c r="CF75" s="137"/>
      <c r="CG75" s="137"/>
      <c r="CH75" s="137"/>
      <c r="CI75" s="200">
        <f>CE75+CF75+CG75+CH75</f>
        <v>0</v>
      </c>
      <c r="CJ75" s="137"/>
      <c r="CK75" s="90" t="s">
        <v>606</v>
      </c>
      <c r="CL75" s="570"/>
      <c r="CM75" s="66"/>
      <c r="CN75" s="97">
        <v>0</v>
      </c>
      <c r="CO75" s="63">
        <f>CT75+CU75</f>
        <v>0</v>
      </c>
      <c r="CP75" s="137"/>
      <c r="CQ75" s="137"/>
      <c r="CR75" s="137"/>
      <c r="CS75" s="137"/>
      <c r="CT75" s="200">
        <f>CP75+CQ75+CR75+CS75</f>
        <v>0</v>
      </c>
      <c r="CU75" s="137"/>
      <c r="CV75" s="90" t="s">
        <v>606</v>
      </c>
      <c r="CW75" s="570"/>
      <c r="CX75" s="66"/>
      <c r="CY75" s="97">
        <v>0</v>
      </c>
      <c r="CZ75" s="63">
        <f>DE75+DF75</f>
        <v>0</v>
      </c>
      <c r="DA75" s="137"/>
      <c r="DB75" s="137"/>
      <c r="DC75" s="137"/>
      <c r="DD75" s="137"/>
      <c r="DE75" s="200">
        <f>DA75+DB75+DC75+DD75</f>
        <v>0</v>
      </c>
      <c r="DF75" s="137"/>
      <c r="DG75" s="90" t="s">
        <v>606</v>
      </c>
      <c r="DH75" s="570"/>
      <c r="DI75" s="66"/>
    </row>
    <row r="76" spans="1:127" x14ac:dyDescent="0.25">
      <c r="A76" s="1180" t="s">
        <v>860</v>
      </c>
      <c r="B76" s="1181"/>
      <c r="C76" s="1181"/>
      <c r="D76" s="1181"/>
      <c r="E76" s="1181"/>
      <c r="F76" s="1181"/>
      <c r="G76" s="1181"/>
      <c r="H76" s="1181"/>
      <c r="I76" s="1181"/>
      <c r="J76" s="1181"/>
      <c r="K76" s="1181"/>
      <c r="L76" s="1181"/>
      <c r="M76" s="1182"/>
      <c r="N76" s="133"/>
      <c r="O76" s="1041" t="s">
        <v>860</v>
      </c>
      <c r="P76" s="1042"/>
      <c r="Q76" s="1042"/>
      <c r="R76" s="1042"/>
      <c r="S76" s="1042"/>
      <c r="T76" s="1042"/>
      <c r="U76" s="1042"/>
      <c r="V76" s="1042"/>
      <c r="W76" s="1042"/>
      <c r="X76" s="1043"/>
      <c r="Y76" s="133"/>
      <c r="Z76" s="1277" t="s">
        <v>860</v>
      </c>
      <c r="AA76" s="1278"/>
      <c r="AB76" s="1278"/>
      <c r="AC76" s="1278"/>
      <c r="AD76" s="1278"/>
      <c r="AE76" s="1278"/>
      <c r="AF76" s="1278"/>
      <c r="AG76" s="1278"/>
      <c r="AH76" s="1278"/>
      <c r="AI76" s="1279"/>
      <c r="AJ76" s="133"/>
      <c r="AK76" s="1277" t="s">
        <v>860</v>
      </c>
      <c r="AL76" s="1278"/>
      <c r="AM76" s="1278"/>
      <c r="AN76" s="1278"/>
      <c r="AO76" s="1278"/>
      <c r="AP76" s="1278"/>
      <c r="AQ76" s="1278"/>
      <c r="AR76" s="1278"/>
      <c r="AS76" s="1278"/>
      <c r="AT76" s="1279"/>
      <c r="AU76" s="133"/>
      <c r="AV76" s="1277" t="s">
        <v>860</v>
      </c>
      <c r="AW76" s="1278"/>
      <c r="AX76" s="1278"/>
      <c r="AY76" s="1278"/>
      <c r="AZ76" s="1278"/>
      <c r="BA76" s="1278"/>
      <c r="BB76" s="1278"/>
      <c r="BC76" s="1278"/>
      <c r="BD76" s="1278"/>
      <c r="BE76" s="1279"/>
      <c r="BF76" s="133"/>
      <c r="BG76" s="1277" t="s">
        <v>860</v>
      </c>
      <c r="BH76" s="1278"/>
      <c r="BI76" s="1278"/>
      <c r="BJ76" s="1278"/>
      <c r="BK76" s="1278"/>
      <c r="BL76" s="1278"/>
      <c r="BM76" s="1278"/>
      <c r="BN76" s="1278"/>
      <c r="BO76" s="1278"/>
      <c r="BP76" s="1279"/>
      <c r="BQ76" s="133"/>
      <c r="BR76" s="1277" t="s">
        <v>860</v>
      </c>
      <c r="BS76" s="1278"/>
      <c r="BT76" s="1278"/>
      <c r="BU76" s="1278"/>
      <c r="BV76" s="1278"/>
      <c r="BW76" s="1278"/>
      <c r="BX76" s="1278"/>
      <c r="BY76" s="1278"/>
      <c r="BZ76" s="1278"/>
      <c r="CA76" s="1279"/>
      <c r="CB76" s="133"/>
      <c r="CC76" s="1277" t="s">
        <v>860</v>
      </c>
      <c r="CD76" s="1278"/>
      <c r="CE76" s="1278"/>
      <c r="CF76" s="1278"/>
      <c r="CG76" s="1278"/>
      <c r="CH76" s="1278"/>
      <c r="CI76" s="1278"/>
      <c r="CJ76" s="1278"/>
      <c r="CK76" s="1278"/>
      <c r="CL76" s="1279"/>
      <c r="CM76" s="133"/>
      <c r="CN76" s="1277" t="s">
        <v>860</v>
      </c>
      <c r="CO76" s="1278"/>
      <c r="CP76" s="1278"/>
      <c r="CQ76" s="1278"/>
      <c r="CR76" s="1278"/>
      <c r="CS76" s="1278"/>
      <c r="CT76" s="1278"/>
      <c r="CU76" s="1278"/>
      <c r="CV76" s="1278"/>
      <c r="CW76" s="1279"/>
      <c r="CX76" s="133"/>
      <c r="CY76" s="1277" t="s">
        <v>860</v>
      </c>
      <c r="CZ76" s="1278"/>
      <c r="DA76" s="1278"/>
      <c r="DB76" s="1278"/>
      <c r="DC76" s="1278"/>
      <c r="DD76" s="1278"/>
      <c r="DE76" s="1278"/>
      <c r="DF76" s="1278"/>
      <c r="DG76" s="1278"/>
      <c r="DH76" s="1279"/>
      <c r="DI76" s="133"/>
      <c r="DJ76" s="35">
        <v>0</v>
      </c>
      <c r="DK76" s="35">
        <v>280000</v>
      </c>
      <c r="DL76" s="35"/>
      <c r="DM76" s="35"/>
      <c r="DN76" s="35">
        <v>280000</v>
      </c>
      <c r="DO76" s="35">
        <v>120000</v>
      </c>
    </row>
    <row r="77" spans="1:127" ht="194.25" customHeight="1" x14ac:dyDescent="0.25">
      <c r="A77" s="50" t="s">
        <v>861</v>
      </c>
      <c r="B77" s="613" t="s">
        <v>803</v>
      </c>
      <c r="C77" s="91">
        <f t="shared" si="90"/>
        <v>0</v>
      </c>
      <c r="D77" s="63">
        <f t="shared" ref="D77:H79" si="94">P77+AA77+AL77+AW77+BH77+BS77+CD77+CO77+CZ77</f>
        <v>0</v>
      </c>
      <c r="E77" s="71">
        <f t="shared" si="94"/>
        <v>0</v>
      </c>
      <c r="F77" s="71">
        <f t="shared" si="94"/>
        <v>0</v>
      </c>
      <c r="G77" s="71">
        <f t="shared" si="94"/>
        <v>0</v>
      </c>
      <c r="H77" s="71">
        <f t="shared" si="94"/>
        <v>0</v>
      </c>
      <c r="I77" s="71">
        <f t="shared" ref="I77:J79" si="95">U77+AF77+AQ77+BB77+BM77+BX77+CI77+CT77+DE77</f>
        <v>0</v>
      </c>
      <c r="J77" s="71">
        <f t="shared" si="95"/>
        <v>0</v>
      </c>
      <c r="K77" s="51" t="s">
        <v>406</v>
      </c>
      <c r="L77" s="204">
        <v>1</v>
      </c>
      <c r="M77" s="58">
        <f>X77++AI77+AT77+BE77+BP77++CA77+CL77+CW77+DH77</f>
        <v>0</v>
      </c>
      <c r="N77" s="66"/>
      <c r="O77" s="691">
        <v>0</v>
      </c>
      <c r="P77" s="524">
        <f>U77+V77</f>
        <v>0</v>
      </c>
      <c r="Q77" s="675"/>
      <c r="R77" s="675"/>
      <c r="S77" s="675"/>
      <c r="T77" s="675"/>
      <c r="U77" s="706">
        <f>Q77+R77+S77+T77</f>
        <v>0</v>
      </c>
      <c r="V77" s="675"/>
      <c r="W77" s="525" t="s">
        <v>406</v>
      </c>
      <c r="X77" s="672"/>
      <c r="Y77" s="66"/>
      <c r="Z77" s="97">
        <v>0</v>
      </c>
      <c r="AA77" s="63">
        <f>AF77+AG77</f>
        <v>0</v>
      </c>
      <c r="AB77" s="137"/>
      <c r="AC77" s="137"/>
      <c r="AD77" s="137"/>
      <c r="AE77" s="137"/>
      <c r="AF77" s="200">
        <f>AB77+AC77+AD77+AE77</f>
        <v>0</v>
      </c>
      <c r="AG77" s="137"/>
      <c r="AH77" s="51" t="s">
        <v>406</v>
      </c>
      <c r="AI77" s="570"/>
      <c r="AJ77" s="66"/>
      <c r="AK77" s="97">
        <v>0</v>
      </c>
      <c r="AL77" s="63">
        <f>AQ77+AR77</f>
        <v>0</v>
      </c>
      <c r="AM77" s="137"/>
      <c r="AN77" s="137"/>
      <c r="AO77" s="137"/>
      <c r="AP77" s="137"/>
      <c r="AQ77" s="200">
        <f>AM77+AN77+AO77+AP77</f>
        <v>0</v>
      </c>
      <c r="AR77" s="137"/>
      <c r="AS77" s="51" t="s">
        <v>406</v>
      </c>
      <c r="AT77" s="570"/>
      <c r="AU77" s="66"/>
      <c r="AV77" s="97">
        <v>0</v>
      </c>
      <c r="AW77" s="63">
        <f>BB77+BC77</f>
        <v>0</v>
      </c>
      <c r="AX77" s="137"/>
      <c r="AY77" s="137"/>
      <c r="AZ77" s="137"/>
      <c r="BA77" s="137"/>
      <c r="BB77" s="200">
        <f>AX77+AY77+AZ77+BA77</f>
        <v>0</v>
      </c>
      <c r="BC77" s="137"/>
      <c r="BD77" s="51" t="s">
        <v>406</v>
      </c>
      <c r="BE77" s="570"/>
      <c r="BF77" s="66"/>
      <c r="BG77" s="97">
        <v>0</v>
      </c>
      <c r="BH77" s="63">
        <f>BM77+BN77</f>
        <v>0</v>
      </c>
      <c r="BI77" s="137"/>
      <c r="BJ77" s="137"/>
      <c r="BK77" s="137"/>
      <c r="BL77" s="137"/>
      <c r="BM77" s="200">
        <f>BI77+BJ77+BK77+BL77</f>
        <v>0</v>
      </c>
      <c r="BN77" s="137"/>
      <c r="BO77" s="51" t="s">
        <v>406</v>
      </c>
      <c r="BP77" s="570"/>
      <c r="BQ77" s="66"/>
      <c r="BR77" s="97">
        <v>0</v>
      </c>
      <c r="BS77" s="63">
        <f>BX77+BY77</f>
        <v>0</v>
      </c>
      <c r="BT77" s="137"/>
      <c r="BU77" s="137"/>
      <c r="BV77" s="137"/>
      <c r="BW77" s="137"/>
      <c r="BX77" s="200">
        <f>BT77+BU77+BV77+BW77</f>
        <v>0</v>
      </c>
      <c r="BY77" s="137"/>
      <c r="BZ77" s="51" t="s">
        <v>406</v>
      </c>
      <c r="CA77" s="570"/>
      <c r="CB77" s="66"/>
      <c r="CC77" s="97">
        <v>0</v>
      </c>
      <c r="CD77" s="63">
        <f>CI77+CJ77</f>
        <v>0</v>
      </c>
      <c r="CE77" s="137"/>
      <c r="CF77" s="137"/>
      <c r="CG77" s="137"/>
      <c r="CH77" s="137"/>
      <c r="CI77" s="200">
        <f>CE77+CF77+CG77+CH77</f>
        <v>0</v>
      </c>
      <c r="CJ77" s="137"/>
      <c r="CK77" s="51" t="s">
        <v>406</v>
      </c>
      <c r="CL77" s="570"/>
      <c r="CM77" s="66"/>
      <c r="CN77" s="97">
        <v>0</v>
      </c>
      <c r="CO77" s="63">
        <f>CT77+CU77</f>
        <v>0</v>
      </c>
      <c r="CP77" s="137"/>
      <c r="CQ77" s="137"/>
      <c r="CR77" s="137"/>
      <c r="CS77" s="137"/>
      <c r="CT77" s="200">
        <f>CP77+CQ77+CR77+CS77</f>
        <v>0</v>
      </c>
      <c r="CU77" s="137"/>
      <c r="CV77" s="51" t="s">
        <v>406</v>
      </c>
      <c r="CW77" s="570"/>
      <c r="CX77" s="66"/>
      <c r="CY77" s="97">
        <v>0</v>
      </c>
      <c r="CZ77" s="63">
        <f>DE77+DF77</f>
        <v>0</v>
      </c>
      <c r="DA77" s="137"/>
      <c r="DB77" s="137"/>
      <c r="DC77" s="137"/>
      <c r="DD77" s="137"/>
      <c r="DE77" s="200">
        <f>DA77+DB77+DC77+DD77</f>
        <v>0</v>
      </c>
      <c r="DF77" s="137"/>
      <c r="DG77" s="51" t="s">
        <v>406</v>
      </c>
      <c r="DH77" s="570"/>
      <c r="DI77" s="66"/>
      <c r="DJ77" s="35">
        <v>3637150</v>
      </c>
      <c r="DK77" s="35">
        <v>427900</v>
      </c>
      <c r="DL77" s="35"/>
      <c r="DM77" s="35"/>
      <c r="DN77" s="35">
        <v>4065050</v>
      </c>
      <c r="DO77" s="35">
        <v>213950</v>
      </c>
    </row>
    <row r="78" spans="1:127" ht="209.25" customHeight="1" x14ac:dyDescent="0.25">
      <c r="A78" s="50" t="s">
        <v>802</v>
      </c>
      <c r="B78" s="613" t="s">
        <v>800</v>
      </c>
      <c r="C78" s="91">
        <f t="shared" si="90"/>
        <v>40000</v>
      </c>
      <c r="D78" s="63">
        <f t="shared" si="94"/>
        <v>0</v>
      </c>
      <c r="E78" s="71">
        <f t="shared" si="94"/>
        <v>0</v>
      </c>
      <c r="F78" s="71">
        <f t="shared" si="94"/>
        <v>0</v>
      </c>
      <c r="G78" s="71">
        <f t="shared" si="94"/>
        <v>0</v>
      </c>
      <c r="H78" s="71">
        <f t="shared" si="94"/>
        <v>0</v>
      </c>
      <c r="I78" s="71">
        <f t="shared" si="95"/>
        <v>0</v>
      </c>
      <c r="J78" s="71">
        <f t="shared" si="95"/>
        <v>0</v>
      </c>
      <c r="K78" s="51" t="s">
        <v>611</v>
      </c>
      <c r="L78" s="204">
        <v>2</v>
      </c>
      <c r="M78" s="58">
        <f>X78++AI78+AT78+BE78+BP78++CA78+CL78+CW78+DH78</f>
        <v>0</v>
      </c>
      <c r="N78" s="66"/>
      <c r="O78" s="691">
        <v>10000</v>
      </c>
      <c r="P78" s="524">
        <f>U78+V78</f>
        <v>0</v>
      </c>
      <c r="Q78" s="569"/>
      <c r="R78" s="569"/>
      <c r="S78" s="569"/>
      <c r="T78" s="569"/>
      <c r="U78" s="706">
        <f>Q78+R78+S78+T78</f>
        <v>0</v>
      </c>
      <c r="V78" s="569"/>
      <c r="W78" s="525" t="s">
        <v>611</v>
      </c>
      <c r="X78" s="672"/>
      <c r="Y78" s="66"/>
      <c r="Z78" s="97">
        <v>10000</v>
      </c>
      <c r="AA78" s="63">
        <f>AF78+AG78</f>
        <v>0</v>
      </c>
      <c r="AB78" s="564"/>
      <c r="AC78" s="564"/>
      <c r="AD78" s="564"/>
      <c r="AE78" s="564"/>
      <c r="AF78" s="200">
        <f>AB78+AC78+AD78+AE78</f>
        <v>0</v>
      </c>
      <c r="AG78" s="564"/>
      <c r="AH78" s="51" t="s">
        <v>611</v>
      </c>
      <c r="AI78" s="570"/>
      <c r="AJ78" s="66"/>
      <c r="AK78" s="97">
        <v>20000</v>
      </c>
      <c r="AL78" s="63">
        <f>AQ78+AR78</f>
        <v>0</v>
      </c>
      <c r="AM78" s="564"/>
      <c r="AN78" s="564"/>
      <c r="AO78" s="564"/>
      <c r="AP78" s="564"/>
      <c r="AQ78" s="200">
        <f>AM78+AN78+AO78+AP78</f>
        <v>0</v>
      </c>
      <c r="AR78" s="564"/>
      <c r="AS78" s="51" t="s">
        <v>611</v>
      </c>
      <c r="AT78" s="570"/>
      <c r="AU78" s="66"/>
      <c r="AV78" s="97">
        <v>0</v>
      </c>
      <c r="AW78" s="63">
        <f>BB78+BC78</f>
        <v>0</v>
      </c>
      <c r="AX78" s="564"/>
      <c r="AY78" s="564"/>
      <c r="AZ78" s="564"/>
      <c r="BA78" s="564"/>
      <c r="BB78" s="200">
        <f>AX78+AY78+AZ78+BA78</f>
        <v>0</v>
      </c>
      <c r="BC78" s="564"/>
      <c r="BD78" s="51" t="s">
        <v>611</v>
      </c>
      <c r="BE78" s="570"/>
      <c r="BF78" s="66"/>
      <c r="BG78" s="97">
        <v>0</v>
      </c>
      <c r="BH78" s="63">
        <f>BM78+BN78</f>
        <v>0</v>
      </c>
      <c r="BI78" s="564"/>
      <c r="BJ78" s="564"/>
      <c r="BK78" s="564"/>
      <c r="BL78" s="564"/>
      <c r="BM78" s="200">
        <f>BI78+BJ78+BK78+BL78</f>
        <v>0</v>
      </c>
      <c r="BN78" s="564"/>
      <c r="BO78" s="51" t="s">
        <v>611</v>
      </c>
      <c r="BP78" s="570"/>
      <c r="BQ78" s="66"/>
      <c r="BR78" s="97">
        <v>0</v>
      </c>
      <c r="BS78" s="63">
        <f>BX78+BY78</f>
        <v>0</v>
      </c>
      <c r="BT78" s="564"/>
      <c r="BU78" s="564"/>
      <c r="BV78" s="564"/>
      <c r="BW78" s="564"/>
      <c r="BX78" s="200">
        <f>BT78+BU78+BV78+BW78</f>
        <v>0</v>
      </c>
      <c r="BY78" s="564"/>
      <c r="BZ78" s="51" t="s">
        <v>611</v>
      </c>
      <c r="CA78" s="570"/>
      <c r="CB78" s="66"/>
      <c r="CC78" s="97">
        <v>0</v>
      </c>
      <c r="CD78" s="63">
        <f>CI78+CJ78</f>
        <v>0</v>
      </c>
      <c r="CE78" s="564"/>
      <c r="CF78" s="564"/>
      <c r="CG78" s="564"/>
      <c r="CH78" s="564"/>
      <c r="CI78" s="200">
        <f>CE78+CF78+CG78+CH78</f>
        <v>0</v>
      </c>
      <c r="CJ78" s="564"/>
      <c r="CK78" s="51" t="s">
        <v>611</v>
      </c>
      <c r="CL78" s="570"/>
      <c r="CM78" s="66"/>
      <c r="CN78" s="97">
        <v>0</v>
      </c>
      <c r="CO78" s="63">
        <f>CT78+CU78</f>
        <v>0</v>
      </c>
      <c r="CP78" s="564"/>
      <c r="CQ78" s="564"/>
      <c r="CR78" s="564"/>
      <c r="CS78" s="564"/>
      <c r="CT78" s="200">
        <f>CP78+CQ78+CR78+CS78</f>
        <v>0</v>
      </c>
      <c r="CU78" s="564"/>
      <c r="CV78" s="51" t="s">
        <v>611</v>
      </c>
      <c r="CW78" s="570"/>
      <c r="CX78" s="66"/>
      <c r="CY78" s="97">
        <v>0</v>
      </c>
      <c r="CZ78" s="63">
        <f>DE78+DF78</f>
        <v>0</v>
      </c>
      <c r="DA78" s="564"/>
      <c r="DB78" s="564"/>
      <c r="DC78" s="564"/>
      <c r="DD78" s="564"/>
      <c r="DE78" s="200">
        <f>DA78+DB78+DC78+DD78</f>
        <v>0</v>
      </c>
      <c r="DF78" s="564"/>
      <c r="DG78" s="51" t="s">
        <v>611</v>
      </c>
      <c r="DH78" s="570"/>
      <c r="DI78" s="66"/>
      <c r="DJ78" s="35">
        <v>17000000</v>
      </c>
      <c r="DK78" s="35">
        <v>2000000</v>
      </c>
      <c r="DL78" s="35"/>
      <c r="DM78" s="35"/>
      <c r="DN78" s="35">
        <v>19000000</v>
      </c>
      <c r="DO78" s="35">
        <v>1000000</v>
      </c>
    </row>
    <row r="79" spans="1:127" ht="258.75" customHeight="1" thickBot="1" x14ac:dyDescent="0.3">
      <c r="A79" s="50" t="s">
        <v>801</v>
      </c>
      <c r="B79" s="613" t="s">
        <v>799</v>
      </c>
      <c r="C79" s="91">
        <f t="shared" si="90"/>
        <v>0</v>
      </c>
      <c r="D79" s="63">
        <f t="shared" si="94"/>
        <v>0</v>
      </c>
      <c r="E79" s="71">
        <f t="shared" si="94"/>
        <v>0</v>
      </c>
      <c r="F79" s="71">
        <f t="shared" si="94"/>
        <v>0</v>
      </c>
      <c r="G79" s="71">
        <f t="shared" si="94"/>
        <v>0</v>
      </c>
      <c r="H79" s="71">
        <f t="shared" si="94"/>
        <v>0</v>
      </c>
      <c r="I79" s="71">
        <f t="shared" si="95"/>
        <v>0</v>
      </c>
      <c r="J79" s="71">
        <f t="shared" si="95"/>
        <v>0</v>
      </c>
      <c r="K79" s="51" t="s">
        <v>612</v>
      </c>
      <c r="L79" s="204">
        <v>21</v>
      </c>
      <c r="M79" s="58">
        <f>X79++AI79+AT79+BE79+BP79++CA79+CL79+CW79+DH79</f>
        <v>0</v>
      </c>
      <c r="N79" s="66"/>
      <c r="O79" s="691">
        <v>0</v>
      </c>
      <c r="P79" s="524">
        <f>U79+V79</f>
        <v>0</v>
      </c>
      <c r="Q79" s="569"/>
      <c r="R79" s="569"/>
      <c r="S79" s="569"/>
      <c r="T79" s="569"/>
      <c r="U79" s="706">
        <f>Q79+R79+S79+T79</f>
        <v>0</v>
      </c>
      <c r="V79" s="569"/>
      <c r="W79" s="525" t="s">
        <v>612</v>
      </c>
      <c r="X79" s="672"/>
      <c r="Y79" s="66"/>
      <c r="Z79" s="97">
        <v>0</v>
      </c>
      <c r="AA79" s="63">
        <f>AF79+AG79</f>
        <v>0</v>
      </c>
      <c r="AB79" s="564"/>
      <c r="AC79" s="564"/>
      <c r="AD79" s="564"/>
      <c r="AE79" s="564"/>
      <c r="AF79" s="200">
        <f>AB79+AC79+AD79+AE79</f>
        <v>0</v>
      </c>
      <c r="AG79" s="564"/>
      <c r="AH79" s="51" t="s">
        <v>612</v>
      </c>
      <c r="AI79" s="570"/>
      <c r="AJ79" s="66"/>
      <c r="AK79" s="97">
        <v>0</v>
      </c>
      <c r="AL79" s="63">
        <f>AQ79+AR79</f>
        <v>0</v>
      </c>
      <c r="AM79" s="564"/>
      <c r="AN79" s="564"/>
      <c r="AO79" s="564"/>
      <c r="AP79" s="564"/>
      <c r="AQ79" s="200">
        <f>AM79+AN79+AO79+AP79</f>
        <v>0</v>
      </c>
      <c r="AR79" s="564"/>
      <c r="AS79" s="51" t="s">
        <v>612</v>
      </c>
      <c r="AT79" s="570"/>
      <c r="AU79" s="66"/>
      <c r="AV79" s="97">
        <v>0</v>
      </c>
      <c r="AW79" s="63">
        <f>BB79+BC79</f>
        <v>0</v>
      </c>
      <c r="AX79" s="564"/>
      <c r="AY79" s="564"/>
      <c r="AZ79" s="564"/>
      <c r="BA79" s="564"/>
      <c r="BB79" s="200">
        <f>AX79+AY79+AZ79+BA79</f>
        <v>0</v>
      </c>
      <c r="BC79" s="564"/>
      <c r="BD79" s="51" t="s">
        <v>612</v>
      </c>
      <c r="BE79" s="570"/>
      <c r="BF79" s="66"/>
      <c r="BG79" s="97">
        <v>0</v>
      </c>
      <c r="BH79" s="63">
        <f>BM79+BN79</f>
        <v>0</v>
      </c>
      <c r="BI79" s="564"/>
      <c r="BJ79" s="564"/>
      <c r="BK79" s="564"/>
      <c r="BL79" s="564"/>
      <c r="BM79" s="200">
        <f>BI79+BJ79+BK79+BL79</f>
        <v>0</v>
      </c>
      <c r="BN79" s="564"/>
      <c r="BO79" s="51" t="s">
        <v>612</v>
      </c>
      <c r="BP79" s="570"/>
      <c r="BQ79" s="66"/>
      <c r="BR79" s="97">
        <v>0</v>
      </c>
      <c r="BS79" s="63">
        <f>BX79+BY79</f>
        <v>0</v>
      </c>
      <c r="BT79" s="564"/>
      <c r="BU79" s="564"/>
      <c r="BV79" s="564"/>
      <c r="BW79" s="564"/>
      <c r="BX79" s="200">
        <f>BT79+BU79+BV79+BW79</f>
        <v>0</v>
      </c>
      <c r="BY79" s="564"/>
      <c r="BZ79" s="51" t="s">
        <v>612</v>
      </c>
      <c r="CA79" s="570"/>
      <c r="CB79" s="66"/>
      <c r="CC79" s="97">
        <v>0</v>
      </c>
      <c r="CD79" s="63">
        <f>CI79+CJ79</f>
        <v>0</v>
      </c>
      <c r="CE79" s="564"/>
      <c r="CF79" s="564"/>
      <c r="CG79" s="564"/>
      <c r="CH79" s="564"/>
      <c r="CI79" s="200">
        <f>CE79+CF79+CG79+CH79</f>
        <v>0</v>
      </c>
      <c r="CJ79" s="564"/>
      <c r="CK79" s="51" t="s">
        <v>612</v>
      </c>
      <c r="CL79" s="570"/>
      <c r="CM79" s="66"/>
      <c r="CN79" s="97">
        <v>0</v>
      </c>
      <c r="CO79" s="63">
        <f>CT79+CU79</f>
        <v>0</v>
      </c>
      <c r="CP79" s="564"/>
      <c r="CQ79" s="564"/>
      <c r="CR79" s="564"/>
      <c r="CS79" s="564"/>
      <c r="CT79" s="200">
        <f>CP79+CQ79+CR79+CS79</f>
        <v>0</v>
      </c>
      <c r="CU79" s="564"/>
      <c r="CV79" s="51" t="s">
        <v>612</v>
      </c>
      <c r="CW79" s="570"/>
      <c r="CX79" s="66"/>
      <c r="CY79" s="97">
        <v>0</v>
      </c>
      <c r="CZ79" s="63">
        <f>DE79+DF79</f>
        <v>0</v>
      </c>
      <c r="DA79" s="564"/>
      <c r="DB79" s="564"/>
      <c r="DC79" s="564"/>
      <c r="DD79" s="564"/>
      <c r="DE79" s="200">
        <f>DA79+DB79+DC79+DD79</f>
        <v>0</v>
      </c>
      <c r="DF79" s="564"/>
      <c r="DG79" s="51" t="s">
        <v>612</v>
      </c>
      <c r="DH79" s="570"/>
      <c r="DI79" s="66"/>
      <c r="DJ79" s="35">
        <v>2040000</v>
      </c>
      <c r="DK79" s="35">
        <v>240000</v>
      </c>
      <c r="DL79" s="35"/>
      <c r="DM79" s="35">
        <v>120000</v>
      </c>
      <c r="DN79" s="35">
        <v>2400000</v>
      </c>
      <c r="DO79" s="35"/>
    </row>
    <row r="80" spans="1:127" ht="24" customHeight="1" thickBot="1" x14ac:dyDescent="0.3">
      <c r="A80" s="1463" t="s">
        <v>149</v>
      </c>
      <c r="B80" s="1464"/>
      <c r="C80" s="1464"/>
      <c r="D80" s="1464"/>
      <c r="E80" s="1464"/>
      <c r="F80" s="1464"/>
      <c r="G80" s="1464"/>
      <c r="H80" s="1464"/>
      <c r="I80" s="1464"/>
      <c r="J80" s="1464"/>
      <c r="K80" s="1464"/>
      <c r="L80" s="1464"/>
      <c r="M80" s="1465"/>
      <c r="N80" s="133"/>
      <c r="O80" s="1466" t="s">
        <v>149</v>
      </c>
      <c r="P80" s="1467"/>
      <c r="Q80" s="1467"/>
      <c r="R80" s="1467"/>
      <c r="S80" s="1467"/>
      <c r="T80" s="1467"/>
      <c r="U80" s="1467"/>
      <c r="V80" s="1467"/>
      <c r="W80" s="1467"/>
      <c r="X80" s="1468"/>
      <c r="Y80" s="133"/>
      <c r="Z80" s="1475" t="s">
        <v>149</v>
      </c>
      <c r="AA80" s="1476"/>
      <c r="AB80" s="1476"/>
      <c r="AC80" s="1476"/>
      <c r="AD80" s="1476"/>
      <c r="AE80" s="1476"/>
      <c r="AF80" s="1476"/>
      <c r="AG80" s="1476"/>
      <c r="AH80" s="1476"/>
      <c r="AI80" s="1477"/>
      <c r="AJ80" s="133"/>
      <c r="AK80" s="1475" t="s">
        <v>149</v>
      </c>
      <c r="AL80" s="1476"/>
      <c r="AM80" s="1476"/>
      <c r="AN80" s="1476"/>
      <c r="AO80" s="1476"/>
      <c r="AP80" s="1476"/>
      <c r="AQ80" s="1476"/>
      <c r="AR80" s="1476"/>
      <c r="AS80" s="1476"/>
      <c r="AT80" s="1477"/>
      <c r="AU80" s="133"/>
      <c r="AV80" s="1475" t="s">
        <v>149</v>
      </c>
      <c r="AW80" s="1476"/>
      <c r="AX80" s="1476"/>
      <c r="AY80" s="1476"/>
      <c r="AZ80" s="1476"/>
      <c r="BA80" s="1476"/>
      <c r="BB80" s="1476"/>
      <c r="BC80" s="1476"/>
      <c r="BD80" s="1476"/>
      <c r="BE80" s="1477"/>
      <c r="BF80" s="133"/>
      <c r="BG80" s="1475" t="s">
        <v>149</v>
      </c>
      <c r="BH80" s="1476"/>
      <c r="BI80" s="1476"/>
      <c r="BJ80" s="1476"/>
      <c r="BK80" s="1476"/>
      <c r="BL80" s="1476"/>
      <c r="BM80" s="1476"/>
      <c r="BN80" s="1476"/>
      <c r="BO80" s="1476"/>
      <c r="BP80" s="1477"/>
      <c r="BQ80" s="133"/>
      <c r="BR80" s="1475" t="s">
        <v>149</v>
      </c>
      <c r="BS80" s="1476"/>
      <c r="BT80" s="1476"/>
      <c r="BU80" s="1476"/>
      <c r="BV80" s="1476"/>
      <c r="BW80" s="1476"/>
      <c r="BX80" s="1476"/>
      <c r="BY80" s="1476"/>
      <c r="BZ80" s="1476"/>
      <c r="CA80" s="1477"/>
      <c r="CB80" s="133"/>
      <c r="CC80" s="1475" t="s">
        <v>149</v>
      </c>
      <c r="CD80" s="1476"/>
      <c r="CE80" s="1476"/>
      <c r="CF80" s="1476"/>
      <c r="CG80" s="1476"/>
      <c r="CH80" s="1476"/>
      <c r="CI80" s="1476"/>
      <c r="CJ80" s="1476"/>
      <c r="CK80" s="1476"/>
      <c r="CL80" s="1477"/>
      <c r="CM80" s="133"/>
      <c r="CN80" s="1475" t="s">
        <v>149</v>
      </c>
      <c r="CO80" s="1476"/>
      <c r="CP80" s="1476"/>
      <c r="CQ80" s="1476"/>
      <c r="CR80" s="1476"/>
      <c r="CS80" s="1476"/>
      <c r="CT80" s="1476"/>
      <c r="CU80" s="1476"/>
      <c r="CV80" s="1476"/>
      <c r="CW80" s="1477"/>
      <c r="CX80" s="133"/>
      <c r="CY80" s="1475" t="s">
        <v>149</v>
      </c>
      <c r="CZ80" s="1476"/>
      <c r="DA80" s="1476"/>
      <c r="DB80" s="1476"/>
      <c r="DC80" s="1476"/>
      <c r="DD80" s="1476"/>
      <c r="DE80" s="1476"/>
      <c r="DF80" s="1476"/>
      <c r="DG80" s="1476"/>
      <c r="DH80" s="1477"/>
      <c r="DI80" s="133"/>
      <c r="DJ80" s="35">
        <f t="shared" ref="DJ80:DO80" si="96">SUM(DJ6:DJ79)</f>
        <v>62247432</v>
      </c>
      <c r="DK80" s="35">
        <f t="shared" si="96"/>
        <v>9342986</v>
      </c>
      <c r="DL80" s="35">
        <f t="shared" si="96"/>
        <v>0</v>
      </c>
      <c r="DM80" s="35">
        <f t="shared" si="96"/>
        <v>981795</v>
      </c>
      <c r="DN80" s="35">
        <f t="shared" si="96"/>
        <v>72572213</v>
      </c>
      <c r="DO80" s="35">
        <f t="shared" si="96"/>
        <v>1484649</v>
      </c>
      <c r="DQ80" s="36">
        <f>DQ4+DQ44+DQ56+DQ74</f>
        <v>74056860</v>
      </c>
      <c r="DR80" s="36">
        <f t="shared" ref="DR80:DW80" si="97">DR4+DR44+DR56+DR74</f>
        <v>62247431</v>
      </c>
      <c r="DS80" s="36">
        <f t="shared" si="97"/>
        <v>9342986</v>
      </c>
      <c r="DT80" s="36">
        <f t="shared" si="97"/>
        <v>0</v>
      </c>
      <c r="DU80" s="36">
        <f t="shared" si="97"/>
        <v>981795</v>
      </c>
      <c r="DV80" s="36">
        <f t="shared" si="97"/>
        <v>72572212</v>
      </c>
      <c r="DW80" s="36">
        <f t="shared" si="97"/>
        <v>1484648</v>
      </c>
    </row>
    <row r="81" spans="1:127" ht="24" customHeight="1" thickBot="1" x14ac:dyDescent="0.3">
      <c r="A81" s="16" t="s">
        <v>703</v>
      </c>
      <c r="B81" s="18"/>
      <c r="C81" s="55">
        <f>SUM(C83:C86)</f>
        <v>27079000</v>
      </c>
      <c r="D81" s="153">
        <f>SUM(D83:D86)</f>
        <v>9003</v>
      </c>
      <c r="E81" s="19">
        <f t="shared" ref="E81:J81" si="98">SUM(E83:E86)</f>
        <v>0</v>
      </c>
      <c r="F81" s="19">
        <f t="shared" si="98"/>
        <v>0</v>
      </c>
      <c r="G81" s="19">
        <f t="shared" si="98"/>
        <v>0</v>
      </c>
      <c r="H81" s="19">
        <f t="shared" si="98"/>
        <v>9003</v>
      </c>
      <c r="I81" s="19">
        <f t="shared" si="98"/>
        <v>9003</v>
      </c>
      <c r="J81" s="19">
        <f t="shared" si="98"/>
        <v>0</v>
      </c>
      <c r="K81" s="27"/>
      <c r="L81" s="28"/>
      <c r="M81" s="29"/>
      <c r="N81" s="134"/>
      <c r="O81" s="708">
        <f>SUM(O83:O86)</f>
        <v>0</v>
      </c>
      <c r="P81" s="709">
        <f>SUM(P83:P86)</f>
        <v>9003</v>
      </c>
      <c r="Q81" s="709">
        <f t="shared" ref="Q81:V81" si="99">SUM(Q83:Q86)</f>
        <v>0</v>
      </c>
      <c r="R81" s="709">
        <f t="shared" si="99"/>
        <v>0</v>
      </c>
      <c r="S81" s="709">
        <f t="shared" si="99"/>
        <v>0</v>
      </c>
      <c r="T81" s="709">
        <f t="shared" si="99"/>
        <v>9003</v>
      </c>
      <c r="U81" s="508">
        <f t="shared" si="99"/>
        <v>9003</v>
      </c>
      <c r="V81" s="709">
        <f t="shared" si="99"/>
        <v>0</v>
      </c>
      <c r="W81" s="637"/>
      <c r="X81" s="638"/>
      <c r="Y81" s="134"/>
      <c r="Z81" s="156">
        <f>SUM(Z83:Z86)</f>
        <v>2200000</v>
      </c>
      <c r="AA81" s="19">
        <f>SUM(AA83:AA86)</f>
        <v>0</v>
      </c>
      <c r="AB81" s="19">
        <f t="shared" ref="AB81:AG81" si="100">SUM(AB83:AB86)</f>
        <v>0</v>
      </c>
      <c r="AC81" s="19">
        <f t="shared" si="100"/>
        <v>0</v>
      </c>
      <c r="AD81" s="19">
        <f t="shared" si="100"/>
        <v>0</v>
      </c>
      <c r="AE81" s="19">
        <f t="shared" si="100"/>
        <v>0</v>
      </c>
      <c r="AF81" s="150">
        <f t="shared" si="100"/>
        <v>0</v>
      </c>
      <c r="AG81" s="19">
        <f t="shared" si="100"/>
        <v>0</v>
      </c>
      <c r="AH81" s="27"/>
      <c r="AI81" s="29"/>
      <c r="AJ81" s="134"/>
      <c r="AK81" s="156">
        <f>SUM(AK83:AK86)</f>
        <v>5529000</v>
      </c>
      <c r="AL81" s="19">
        <f>SUM(AL83:AL86)</f>
        <v>0</v>
      </c>
      <c r="AM81" s="19">
        <f t="shared" ref="AM81:AR81" si="101">SUM(AM83:AM86)</f>
        <v>0</v>
      </c>
      <c r="AN81" s="19">
        <f t="shared" si="101"/>
        <v>0</v>
      </c>
      <c r="AO81" s="19">
        <f t="shared" si="101"/>
        <v>0</v>
      </c>
      <c r="AP81" s="19">
        <f t="shared" si="101"/>
        <v>0</v>
      </c>
      <c r="AQ81" s="150">
        <f t="shared" si="101"/>
        <v>0</v>
      </c>
      <c r="AR81" s="19">
        <f t="shared" si="101"/>
        <v>0</v>
      </c>
      <c r="AS81" s="27"/>
      <c r="AT81" s="29"/>
      <c r="AU81" s="134"/>
      <c r="AV81" s="156">
        <f>SUM(AV83:AV86)</f>
        <v>9350000</v>
      </c>
      <c r="AW81" s="19">
        <f>SUM(AW83:AW86)</f>
        <v>0</v>
      </c>
      <c r="AX81" s="19">
        <f t="shared" ref="AX81:BC81" si="102">SUM(AX83:AX86)</f>
        <v>0</v>
      </c>
      <c r="AY81" s="19">
        <f t="shared" si="102"/>
        <v>0</v>
      </c>
      <c r="AZ81" s="19">
        <f t="shared" si="102"/>
        <v>0</v>
      </c>
      <c r="BA81" s="19">
        <f t="shared" si="102"/>
        <v>0</v>
      </c>
      <c r="BB81" s="150">
        <f t="shared" si="102"/>
        <v>0</v>
      </c>
      <c r="BC81" s="19">
        <f t="shared" si="102"/>
        <v>0</v>
      </c>
      <c r="BD81" s="27"/>
      <c r="BE81" s="29"/>
      <c r="BF81" s="134"/>
      <c r="BG81" s="156">
        <f>SUM(BG83:BG86)</f>
        <v>10000000</v>
      </c>
      <c r="BH81" s="19">
        <f>SUM(BH83:BH86)</f>
        <v>0</v>
      </c>
      <c r="BI81" s="19">
        <f t="shared" ref="BI81:BN81" si="103">SUM(BI83:BI86)</f>
        <v>0</v>
      </c>
      <c r="BJ81" s="19">
        <f t="shared" si="103"/>
        <v>0</v>
      </c>
      <c r="BK81" s="19">
        <f t="shared" si="103"/>
        <v>0</v>
      </c>
      <c r="BL81" s="19">
        <f t="shared" si="103"/>
        <v>0</v>
      </c>
      <c r="BM81" s="150">
        <f t="shared" si="103"/>
        <v>0</v>
      </c>
      <c r="BN81" s="19">
        <f t="shared" si="103"/>
        <v>0</v>
      </c>
      <c r="BO81" s="27"/>
      <c r="BP81" s="29"/>
      <c r="BQ81" s="134"/>
      <c r="BR81" s="156">
        <f>SUM(BR83:BR86)</f>
        <v>0</v>
      </c>
      <c r="BS81" s="19">
        <f>SUM(BS83:BS86)</f>
        <v>0</v>
      </c>
      <c r="BT81" s="19">
        <f t="shared" ref="BT81:BY81" si="104">SUM(BT83:BT86)</f>
        <v>0</v>
      </c>
      <c r="BU81" s="19">
        <f t="shared" si="104"/>
        <v>0</v>
      </c>
      <c r="BV81" s="19">
        <f t="shared" si="104"/>
        <v>0</v>
      </c>
      <c r="BW81" s="19">
        <f t="shared" si="104"/>
        <v>0</v>
      </c>
      <c r="BX81" s="150">
        <f t="shared" si="104"/>
        <v>0</v>
      </c>
      <c r="BY81" s="19">
        <f t="shared" si="104"/>
        <v>0</v>
      </c>
      <c r="BZ81" s="27"/>
      <c r="CA81" s="29"/>
      <c r="CB81" s="134"/>
      <c r="CC81" s="156">
        <f>SUM(CC83:CC86)</f>
        <v>0</v>
      </c>
      <c r="CD81" s="19">
        <f>SUM(CD83:CD86)</f>
        <v>0</v>
      </c>
      <c r="CE81" s="19">
        <f t="shared" ref="CE81:CJ81" si="105">SUM(CE83:CE86)</f>
        <v>0</v>
      </c>
      <c r="CF81" s="19">
        <f t="shared" si="105"/>
        <v>0</v>
      </c>
      <c r="CG81" s="19">
        <f t="shared" si="105"/>
        <v>0</v>
      </c>
      <c r="CH81" s="19">
        <f t="shared" si="105"/>
        <v>0</v>
      </c>
      <c r="CI81" s="150">
        <f t="shared" si="105"/>
        <v>0</v>
      </c>
      <c r="CJ81" s="19">
        <f t="shared" si="105"/>
        <v>0</v>
      </c>
      <c r="CK81" s="27"/>
      <c r="CL81" s="29"/>
      <c r="CM81" s="134"/>
      <c r="CN81" s="156">
        <f>SUM(CN83:CN86)</f>
        <v>0</v>
      </c>
      <c r="CO81" s="19">
        <f>SUM(CO83:CO86)</f>
        <v>0</v>
      </c>
      <c r="CP81" s="19">
        <f t="shared" ref="CP81:CU81" si="106">SUM(CP83:CP86)</f>
        <v>0</v>
      </c>
      <c r="CQ81" s="19">
        <f t="shared" si="106"/>
        <v>0</v>
      </c>
      <c r="CR81" s="19">
        <f t="shared" si="106"/>
        <v>0</v>
      </c>
      <c r="CS81" s="19">
        <f t="shared" si="106"/>
        <v>0</v>
      </c>
      <c r="CT81" s="150">
        <f t="shared" si="106"/>
        <v>0</v>
      </c>
      <c r="CU81" s="19">
        <f t="shared" si="106"/>
        <v>0</v>
      </c>
      <c r="CV81" s="27"/>
      <c r="CW81" s="29"/>
      <c r="CX81" s="134"/>
      <c r="CY81" s="156">
        <f>SUM(CY83:CY86)</f>
        <v>0</v>
      </c>
      <c r="CZ81" s="19">
        <f>SUM(CZ83:CZ86)</f>
        <v>0</v>
      </c>
      <c r="DA81" s="19">
        <f t="shared" ref="DA81:DF81" si="107">SUM(DA83:DA86)</f>
        <v>0</v>
      </c>
      <c r="DB81" s="19">
        <f t="shared" si="107"/>
        <v>0</v>
      </c>
      <c r="DC81" s="19">
        <f t="shared" si="107"/>
        <v>0</v>
      </c>
      <c r="DD81" s="19">
        <f t="shared" si="107"/>
        <v>0</v>
      </c>
      <c r="DE81" s="150">
        <f t="shared" si="107"/>
        <v>0</v>
      </c>
      <c r="DF81" s="19">
        <f t="shared" si="107"/>
        <v>0</v>
      </c>
      <c r="DG81" s="27"/>
      <c r="DH81" s="29"/>
      <c r="DI81" s="134"/>
    </row>
    <row r="82" spans="1:127" ht="15" customHeight="1" x14ac:dyDescent="0.25">
      <c r="A82" s="1180" t="s">
        <v>150</v>
      </c>
      <c r="B82" s="1181"/>
      <c r="C82" s="1181"/>
      <c r="D82" s="1181"/>
      <c r="E82" s="1181"/>
      <c r="F82" s="1181"/>
      <c r="G82" s="1181"/>
      <c r="H82" s="1181"/>
      <c r="I82" s="1181"/>
      <c r="J82" s="1181"/>
      <c r="K82" s="1181"/>
      <c r="L82" s="1181"/>
      <c r="M82" s="1182"/>
      <c r="N82" s="133"/>
      <c r="O82" s="1041" t="s">
        <v>150</v>
      </c>
      <c r="P82" s="1042"/>
      <c r="Q82" s="1042"/>
      <c r="R82" s="1042"/>
      <c r="S82" s="1042"/>
      <c r="T82" s="1042"/>
      <c r="U82" s="1042"/>
      <c r="V82" s="1042"/>
      <c r="W82" s="1042"/>
      <c r="X82" s="1043"/>
      <c r="Y82" s="133"/>
      <c r="Z82" s="1277" t="s">
        <v>150</v>
      </c>
      <c r="AA82" s="1278"/>
      <c r="AB82" s="1278"/>
      <c r="AC82" s="1278"/>
      <c r="AD82" s="1278"/>
      <c r="AE82" s="1278"/>
      <c r="AF82" s="1278"/>
      <c r="AG82" s="1278"/>
      <c r="AH82" s="1278"/>
      <c r="AI82" s="1279"/>
      <c r="AJ82" s="133"/>
      <c r="AK82" s="1277" t="s">
        <v>150</v>
      </c>
      <c r="AL82" s="1278"/>
      <c r="AM82" s="1278"/>
      <c r="AN82" s="1278"/>
      <c r="AO82" s="1278"/>
      <c r="AP82" s="1278"/>
      <c r="AQ82" s="1278"/>
      <c r="AR82" s="1278"/>
      <c r="AS82" s="1278"/>
      <c r="AT82" s="1279"/>
      <c r="AU82" s="133"/>
      <c r="AV82" s="1277" t="s">
        <v>150</v>
      </c>
      <c r="AW82" s="1278"/>
      <c r="AX82" s="1278"/>
      <c r="AY82" s="1278"/>
      <c r="AZ82" s="1278"/>
      <c r="BA82" s="1278"/>
      <c r="BB82" s="1278"/>
      <c r="BC82" s="1278"/>
      <c r="BD82" s="1278"/>
      <c r="BE82" s="1279"/>
      <c r="BF82" s="133"/>
      <c r="BG82" s="1277" t="s">
        <v>150</v>
      </c>
      <c r="BH82" s="1278"/>
      <c r="BI82" s="1278"/>
      <c r="BJ82" s="1278"/>
      <c r="BK82" s="1278"/>
      <c r="BL82" s="1278"/>
      <c r="BM82" s="1278"/>
      <c r="BN82" s="1278"/>
      <c r="BO82" s="1278"/>
      <c r="BP82" s="1279"/>
      <c r="BQ82" s="133"/>
      <c r="BR82" s="1277" t="s">
        <v>150</v>
      </c>
      <c r="BS82" s="1278"/>
      <c r="BT82" s="1278"/>
      <c r="BU82" s="1278"/>
      <c r="BV82" s="1278"/>
      <c r="BW82" s="1278"/>
      <c r="BX82" s="1278"/>
      <c r="BY82" s="1278"/>
      <c r="BZ82" s="1278"/>
      <c r="CA82" s="1279"/>
      <c r="CB82" s="133"/>
      <c r="CC82" s="1277" t="s">
        <v>150</v>
      </c>
      <c r="CD82" s="1278"/>
      <c r="CE82" s="1278"/>
      <c r="CF82" s="1278"/>
      <c r="CG82" s="1278"/>
      <c r="CH82" s="1278"/>
      <c r="CI82" s="1278"/>
      <c r="CJ82" s="1278"/>
      <c r="CK82" s="1278"/>
      <c r="CL82" s="1279"/>
      <c r="CM82" s="133"/>
      <c r="CN82" s="1277" t="s">
        <v>150</v>
      </c>
      <c r="CO82" s="1278"/>
      <c r="CP82" s="1278"/>
      <c r="CQ82" s="1278"/>
      <c r="CR82" s="1278"/>
      <c r="CS82" s="1278"/>
      <c r="CT82" s="1278"/>
      <c r="CU82" s="1278"/>
      <c r="CV82" s="1278"/>
      <c r="CW82" s="1279"/>
      <c r="CX82" s="133"/>
      <c r="CY82" s="1277" t="s">
        <v>150</v>
      </c>
      <c r="CZ82" s="1278"/>
      <c r="DA82" s="1278"/>
      <c r="DB82" s="1278"/>
      <c r="DC82" s="1278"/>
      <c r="DD82" s="1278"/>
      <c r="DE82" s="1278"/>
      <c r="DF82" s="1278"/>
      <c r="DG82" s="1278"/>
      <c r="DH82" s="1279"/>
      <c r="DI82" s="133"/>
    </row>
    <row r="83" spans="1:127" ht="85.5" customHeight="1" x14ac:dyDescent="0.25">
      <c r="A83" s="125" t="s">
        <v>796</v>
      </c>
      <c r="B83" s="617" t="s">
        <v>797</v>
      </c>
      <c r="C83" s="91">
        <f>O83+Z83+AK83+AV83+BG83+BR83+CC83+CN83+CY83</f>
        <v>400000</v>
      </c>
      <c r="D83" s="63">
        <f t="shared" ref="D83:H86" si="108">P83+AA83+AL83+AW83+BH83+BS83+CD83+CO83+CZ83</f>
        <v>0</v>
      </c>
      <c r="E83" s="71">
        <f t="shared" si="108"/>
        <v>0</v>
      </c>
      <c r="F83" s="71">
        <f t="shared" si="108"/>
        <v>0</v>
      </c>
      <c r="G83" s="71">
        <f t="shared" si="108"/>
        <v>0</v>
      </c>
      <c r="H83" s="71">
        <f t="shared" si="108"/>
        <v>0</v>
      </c>
      <c r="I83" s="71">
        <f t="shared" ref="I83:J86" si="109">U83+AF83+AQ83+BB83+BM83+BX83+CI83+CT83+DE83</f>
        <v>0</v>
      </c>
      <c r="J83" s="71">
        <f t="shared" si="109"/>
        <v>0</v>
      </c>
      <c r="K83" s="54" t="s">
        <v>409</v>
      </c>
      <c r="L83" s="209" t="s">
        <v>652</v>
      </c>
      <c r="M83" s="58">
        <f>X83++AI83+AT83+BE83+BP83++CA83+CL83+CW83+DH83</f>
        <v>0</v>
      </c>
      <c r="N83" s="66"/>
      <c r="O83" s="710">
        <v>0</v>
      </c>
      <c r="P83" s="524">
        <f>U83+V83</f>
        <v>0</v>
      </c>
      <c r="Q83" s="690"/>
      <c r="R83" s="690"/>
      <c r="S83" s="690"/>
      <c r="T83" s="690"/>
      <c r="U83" s="706">
        <f>Q83+R83+S83+T83</f>
        <v>0</v>
      </c>
      <c r="V83" s="690"/>
      <c r="W83" s="534" t="s">
        <v>409</v>
      </c>
      <c r="X83" s="673"/>
      <c r="Y83" s="66"/>
      <c r="Z83" s="191">
        <v>150000</v>
      </c>
      <c r="AA83" s="63">
        <f>AF83+AG83</f>
        <v>0</v>
      </c>
      <c r="AB83" s="562"/>
      <c r="AC83" s="562"/>
      <c r="AD83" s="562"/>
      <c r="AE83" s="562"/>
      <c r="AF83" s="200">
        <f>AB83+AC83+AD83+AE83</f>
        <v>0</v>
      </c>
      <c r="AG83" s="562"/>
      <c r="AH83" s="54" t="s">
        <v>409</v>
      </c>
      <c r="AI83" s="556"/>
      <c r="AJ83" s="66"/>
      <c r="AK83" s="191">
        <v>250000</v>
      </c>
      <c r="AL83" s="63">
        <f>AQ83+AR83</f>
        <v>0</v>
      </c>
      <c r="AM83" s="562"/>
      <c r="AN83" s="562"/>
      <c r="AO83" s="562"/>
      <c r="AP83" s="562"/>
      <c r="AQ83" s="200">
        <f>AM83+AN83+AO83+AP83</f>
        <v>0</v>
      </c>
      <c r="AR83" s="562"/>
      <c r="AS83" s="54" t="s">
        <v>409</v>
      </c>
      <c r="AT83" s="556"/>
      <c r="AU83" s="66"/>
      <c r="AV83" s="191">
        <v>0</v>
      </c>
      <c r="AW83" s="63">
        <f>BB83+BC83</f>
        <v>0</v>
      </c>
      <c r="AX83" s="562"/>
      <c r="AY83" s="562"/>
      <c r="AZ83" s="562"/>
      <c r="BA83" s="562"/>
      <c r="BB83" s="200">
        <f>AX83+AY83+AZ83+BA83</f>
        <v>0</v>
      </c>
      <c r="BC83" s="562"/>
      <c r="BD83" s="54" t="s">
        <v>409</v>
      </c>
      <c r="BE83" s="556"/>
      <c r="BF83" s="66"/>
      <c r="BG83" s="191">
        <v>0</v>
      </c>
      <c r="BH83" s="63">
        <f>BM83+BN83</f>
        <v>0</v>
      </c>
      <c r="BI83" s="562"/>
      <c r="BJ83" s="562"/>
      <c r="BK83" s="562"/>
      <c r="BL83" s="562"/>
      <c r="BM83" s="200">
        <f>BI83+BJ83+BK83+BL83</f>
        <v>0</v>
      </c>
      <c r="BN83" s="562"/>
      <c r="BO83" s="54" t="s">
        <v>409</v>
      </c>
      <c r="BP83" s="556"/>
      <c r="BQ83" s="66"/>
      <c r="BR83" s="191">
        <v>0</v>
      </c>
      <c r="BS83" s="63">
        <f>BX83+BY83</f>
        <v>0</v>
      </c>
      <c r="BT83" s="562"/>
      <c r="BU83" s="562"/>
      <c r="BV83" s="562"/>
      <c r="BW83" s="562"/>
      <c r="BX83" s="200">
        <f>BT83+BU83+BV83+BW83</f>
        <v>0</v>
      </c>
      <c r="BY83" s="562"/>
      <c r="BZ83" s="54" t="s">
        <v>409</v>
      </c>
      <c r="CA83" s="556"/>
      <c r="CB83" s="66"/>
      <c r="CC83" s="191">
        <v>0</v>
      </c>
      <c r="CD83" s="63">
        <f>CI83+CJ83</f>
        <v>0</v>
      </c>
      <c r="CE83" s="562"/>
      <c r="CF83" s="562"/>
      <c r="CG83" s="562"/>
      <c r="CH83" s="562"/>
      <c r="CI83" s="200">
        <f>CE83+CF83+CG83+CH83</f>
        <v>0</v>
      </c>
      <c r="CJ83" s="562"/>
      <c r="CK83" s="54" t="s">
        <v>409</v>
      </c>
      <c r="CL83" s="556"/>
      <c r="CM83" s="66"/>
      <c r="CN83" s="191">
        <v>0</v>
      </c>
      <c r="CO83" s="63">
        <f>CT83+CU83</f>
        <v>0</v>
      </c>
      <c r="CP83" s="562"/>
      <c r="CQ83" s="562"/>
      <c r="CR83" s="562"/>
      <c r="CS83" s="562"/>
      <c r="CT83" s="200">
        <f>CP83+CQ83+CR83+CS83</f>
        <v>0</v>
      </c>
      <c r="CU83" s="562"/>
      <c r="CV83" s="54" t="s">
        <v>409</v>
      </c>
      <c r="CW83" s="556"/>
      <c r="CX83" s="66"/>
      <c r="CY83" s="191">
        <v>0</v>
      </c>
      <c r="CZ83" s="63">
        <f>DE83+DF83</f>
        <v>0</v>
      </c>
      <c r="DA83" s="562"/>
      <c r="DB83" s="562"/>
      <c r="DC83" s="562"/>
      <c r="DD83" s="562"/>
      <c r="DE83" s="200">
        <f>DA83+DB83+DC83+DD83</f>
        <v>0</v>
      </c>
      <c r="DF83" s="562"/>
      <c r="DG83" s="54" t="s">
        <v>409</v>
      </c>
      <c r="DH83" s="556"/>
      <c r="DI83" s="66"/>
    </row>
    <row r="84" spans="1:127" ht="134.25" customHeight="1" x14ac:dyDescent="0.25">
      <c r="A84" s="50" t="s">
        <v>798</v>
      </c>
      <c r="B84" s="613" t="s">
        <v>603</v>
      </c>
      <c r="C84" s="91">
        <f>O84+Z84+AK84+AV84+BG84+BR84+CC84+CN84+CY84</f>
        <v>4279000</v>
      </c>
      <c r="D84" s="63">
        <f t="shared" si="108"/>
        <v>0</v>
      </c>
      <c r="E84" s="71">
        <f t="shared" si="108"/>
        <v>0</v>
      </c>
      <c r="F84" s="71">
        <f t="shared" si="108"/>
        <v>0</v>
      </c>
      <c r="G84" s="71">
        <f t="shared" si="108"/>
        <v>0</v>
      </c>
      <c r="H84" s="71">
        <f t="shared" si="108"/>
        <v>0</v>
      </c>
      <c r="I84" s="71">
        <f t="shared" si="109"/>
        <v>0</v>
      </c>
      <c r="J84" s="71">
        <f t="shared" si="109"/>
        <v>0</v>
      </c>
      <c r="K84" s="51" t="s">
        <v>410</v>
      </c>
      <c r="L84" s="204">
        <v>1</v>
      </c>
      <c r="M84" s="58">
        <f>X84++AI84+AT84+BE84+BP84++CA84+CL84+CW84+DH84</f>
        <v>0</v>
      </c>
      <c r="N84" s="66"/>
      <c r="O84" s="711">
        <v>0</v>
      </c>
      <c r="P84" s="524">
        <f>U84+V84</f>
        <v>0</v>
      </c>
      <c r="Q84" s="675"/>
      <c r="R84" s="675"/>
      <c r="S84" s="675"/>
      <c r="T84" s="675"/>
      <c r="U84" s="706">
        <f>Q84+R84+S84+T84</f>
        <v>0</v>
      </c>
      <c r="V84" s="675"/>
      <c r="W84" s="525" t="s">
        <v>410</v>
      </c>
      <c r="X84" s="672"/>
      <c r="Y84" s="66"/>
      <c r="Z84" s="192">
        <v>2000000</v>
      </c>
      <c r="AA84" s="63">
        <f>AF84+AG84</f>
        <v>0</v>
      </c>
      <c r="AB84" s="575"/>
      <c r="AC84" s="575"/>
      <c r="AD84" s="575"/>
      <c r="AE84" s="575"/>
      <c r="AF84" s="200">
        <f>AB84+AC84+AD84+AE84</f>
        <v>0</v>
      </c>
      <c r="AG84" s="575"/>
      <c r="AH84" s="51" t="s">
        <v>410</v>
      </c>
      <c r="AI84" s="570"/>
      <c r="AJ84" s="194"/>
      <c r="AK84" s="191">
        <v>2279000</v>
      </c>
      <c r="AL84" s="63">
        <f>AQ84+AR84</f>
        <v>0</v>
      </c>
      <c r="AM84" s="137"/>
      <c r="AN84" s="137"/>
      <c r="AO84" s="137"/>
      <c r="AP84" s="137"/>
      <c r="AQ84" s="200">
        <f>AM84+AN84+AO84+AP84</f>
        <v>0</v>
      </c>
      <c r="AR84" s="137"/>
      <c r="AS84" s="51" t="s">
        <v>410</v>
      </c>
      <c r="AT84" s="570"/>
      <c r="AU84" s="66"/>
      <c r="AV84" s="192">
        <v>0</v>
      </c>
      <c r="AW84" s="63">
        <f>BB84+BC84</f>
        <v>0</v>
      </c>
      <c r="AX84" s="137"/>
      <c r="AY84" s="137"/>
      <c r="AZ84" s="137"/>
      <c r="BA84" s="137"/>
      <c r="BB84" s="200">
        <f>AX84+AY84+AZ84+BA84</f>
        <v>0</v>
      </c>
      <c r="BC84" s="137"/>
      <c r="BD84" s="51" t="s">
        <v>410</v>
      </c>
      <c r="BE84" s="570"/>
      <c r="BF84" s="66"/>
      <c r="BG84" s="192">
        <v>0</v>
      </c>
      <c r="BH84" s="63">
        <f>BM84+BN84</f>
        <v>0</v>
      </c>
      <c r="BI84" s="137"/>
      <c r="BJ84" s="137"/>
      <c r="BK84" s="137"/>
      <c r="BL84" s="137"/>
      <c r="BM84" s="200">
        <f>BI84+BJ84+BK84+BL84</f>
        <v>0</v>
      </c>
      <c r="BN84" s="137"/>
      <c r="BO84" s="51" t="s">
        <v>410</v>
      </c>
      <c r="BP84" s="570"/>
      <c r="BQ84" s="66"/>
      <c r="BR84" s="192">
        <v>0</v>
      </c>
      <c r="BS84" s="63">
        <f>BX84+BY84</f>
        <v>0</v>
      </c>
      <c r="BT84" s="137"/>
      <c r="BU84" s="137"/>
      <c r="BV84" s="137"/>
      <c r="BW84" s="137"/>
      <c r="BX84" s="200">
        <f>BT84+BU84+BV84+BW84</f>
        <v>0</v>
      </c>
      <c r="BY84" s="137"/>
      <c r="BZ84" s="51" t="s">
        <v>410</v>
      </c>
      <c r="CA84" s="570"/>
      <c r="CB84" s="66"/>
      <c r="CC84" s="192">
        <v>0</v>
      </c>
      <c r="CD84" s="63">
        <f>CI84+CJ84</f>
        <v>0</v>
      </c>
      <c r="CE84" s="137"/>
      <c r="CF84" s="137"/>
      <c r="CG84" s="137"/>
      <c r="CH84" s="137"/>
      <c r="CI84" s="200">
        <f>CE84+CF84+CG84+CH84</f>
        <v>0</v>
      </c>
      <c r="CJ84" s="137"/>
      <c r="CK84" s="51" t="s">
        <v>410</v>
      </c>
      <c r="CL84" s="570"/>
      <c r="CM84" s="66"/>
      <c r="CN84" s="192">
        <v>0</v>
      </c>
      <c r="CO84" s="63">
        <f>CT84+CU84</f>
        <v>0</v>
      </c>
      <c r="CP84" s="137"/>
      <c r="CQ84" s="137"/>
      <c r="CR84" s="137"/>
      <c r="CS84" s="137"/>
      <c r="CT84" s="200">
        <f>CP84+CQ84+CR84+CS84</f>
        <v>0</v>
      </c>
      <c r="CU84" s="137"/>
      <c r="CV84" s="51" t="s">
        <v>410</v>
      </c>
      <c r="CW84" s="570"/>
      <c r="CX84" s="66"/>
      <c r="CY84" s="192">
        <v>0</v>
      </c>
      <c r="CZ84" s="63">
        <f>DE84+DF84</f>
        <v>0</v>
      </c>
      <c r="DA84" s="137"/>
      <c r="DB84" s="137"/>
      <c r="DC84" s="137"/>
      <c r="DD84" s="137"/>
      <c r="DE84" s="200">
        <f>DA84+DB84+DC84+DD84</f>
        <v>0</v>
      </c>
      <c r="DF84" s="137"/>
      <c r="DG84" s="51" t="s">
        <v>410</v>
      </c>
      <c r="DH84" s="570"/>
      <c r="DI84" s="66"/>
    </row>
    <row r="85" spans="1:127" ht="114.75" customHeight="1" x14ac:dyDescent="0.25">
      <c r="A85" s="50" t="s">
        <v>794</v>
      </c>
      <c r="B85" s="613" t="s">
        <v>793</v>
      </c>
      <c r="C85" s="91">
        <f>O85+Z85+AK85+AV85+BG85+BR85+CC85+CN85+CY85</f>
        <v>20000000</v>
      </c>
      <c r="D85" s="63">
        <f t="shared" si="108"/>
        <v>0</v>
      </c>
      <c r="E85" s="71">
        <f t="shared" si="108"/>
        <v>0</v>
      </c>
      <c r="F85" s="71">
        <f t="shared" si="108"/>
        <v>0</v>
      </c>
      <c r="G85" s="71">
        <f t="shared" si="108"/>
        <v>0</v>
      </c>
      <c r="H85" s="71">
        <f t="shared" si="108"/>
        <v>0</v>
      </c>
      <c r="I85" s="71">
        <f t="shared" si="109"/>
        <v>0</v>
      </c>
      <c r="J85" s="71">
        <f t="shared" si="109"/>
        <v>0</v>
      </c>
      <c r="K85" s="51" t="s">
        <v>410</v>
      </c>
      <c r="L85" s="204">
        <v>1</v>
      </c>
      <c r="M85" s="58">
        <f>X85++AI85+AT85+BE85+BP85++CA85+CL85+CW85+DH85</f>
        <v>0</v>
      </c>
      <c r="N85" s="66"/>
      <c r="O85" s="711">
        <v>0</v>
      </c>
      <c r="P85" s="524">
        <f>U85+V85</f>
        <v>0</v>
      </c>
      <c r="Q85" s="675"/>
      <c r="R85" s="675"/>
      <c r="S85" s="675"/>
      <c r="T85" s="675"/>
      <c r="U85" s="706">
        <f>Q85+R85+S85+T85</f>
        <v>0</v>
      </c>
      <c r="V85" s="675"/>
      <c r="W85" s="525" t="s">
        <v>410</v>
      </c>
      <c r="X85" s="672"/>
      <c r="Y85" s="66"/>
      <c r="Z85" s="192">
        <v>0</v>
      </c>
      <c r="AA85" s="63">
        <f>AF85+AG85</f>
        <v>0</v>
      </c>
      <c r="AB85" s="137"/>
      <c r="AC85" s="137"/>
      <c r="AD85" s="137"/>
      <c r="AE85" s="137"/>
      <c r="AF85" s="200">
        <f>AB85+AC85+AD85+AE85</f>
        <v>0</v>
      </c>
      <c r="AG85" s="137"/>
      <c r="AH85" s="51" t="s">
        <v>410</v>
      </c>
      <c r="AI85" s="570"/>
      <c r="AJ85" s="66"/>
      <c r="AK85" s="192">
        <v>2000000</v>
      </c>
      <c r="AL85" s="63">
        <f>AQ85+AR85</f>
        <v>0</v>
      </c>
      <c r="AM85" s="137"/>
      <c r="AN85" s="137"/>
      <c r="AO85" s="137"/>
      <c r="AP85" s="137"/>
      <c r="AQ85" s="200">
        <f>AM85+AN85+AO85+AP85</f>
        <v>0</v>
      </c>
      <c r="AR85" s="137"/>
      <c r="AS85" s="51" t="s">
        <v>410</v>
      </c>
      <c r="AT85" s="570"/>
      <c r="AU85" s="66"/>
      <c r="AV85" s="192">
        <v>8000000</v>
      </c>
      <c r="AW85" s="63">
        <f>BB85+BC85</f>
        <v>0</v>
      </c>
      <c r="AX85" s="137"/>
      <c r="AY85" s="137"/>
      <c r="AZ85" s="137"/>
      <c r="BA85" s="137"/>
      <c r="BB85" s="200">
        <f>AX85+AY85+AZ85+BA85</f>
        <v>0</v>
      </c>
      <c r="BC85" s="137"/>
      <c r="BD85" s="51" t="s">
        <v>410</v>
      </c>
      <c r="BE85" s="570"/>
      <c r="BF85" s="66"/>
      <c r="BG85" s="192">
        <v>10000000</v>
      </c>
      <c r="BH85" s="63">
        <f>BM85+BN85</f>
        <v>0</v>
      </c>
      <c r="BI85" s="137"/>
      <c r="BJ85" s="137"/>
      <c r="BK85" s="137"/>
      <c r="BL85" s="137"/>
      <c r="BM85" s="200">
        <f>BI85+BJ85+BK85+BL85</f>
        <v>0</v>
      </c>
      <c r="BN85" s="137"/>
      <c r="BO85" s="51" t="s">
        <v>410</v>
      </c>
      <c r="BP85" s="570"/>
      <c r="BQ85" s="66"/>
      <c r="BR85" s="192">
        <v>0</v>
      </c>
      <c r="BS85" s="63">
        <f>BX85+BY85</f>
        <v>0</v>
      </c>
      <c r="BT85" s="137"/>
      <c r="BU85" s="137"/>
      <c r="BV85" s="137"/>
      <c r="BW85" s="137"/>
      <c r="BX85" s="200">
        <f>BT85+BU85+BV85+BW85</f>
        <v>0</v>
      </c>
      <c r="BY85" s="137"/>
      <c r="BZ85" s="51" t="s">
        <v>410</v>
      </c>
      <c r="CA85" s="570"/>
      <c r="CB85" s="66"/>
      <c r="CC85" s="192">
        <v>0</v>
      </c>
      <c r="CD85" s="63">
        <f>CI85+CJ85</f>
        <v>0</v>
      </c>
      <c r="CE85" s="137"/>
      <c r="CF85" s="137"/>
      <c r="CG85" s="137"/>
      <c r="CH85" s="137"/>
      <c r="CI85" s="200">
        <f>CE85+CF85+CG85+CH85</f>
        <v>0</v>
      </c>
      <c r="CJ85" s="137"/>
      <c r="CK85" s="51" t="s">
        <v>410</v>
      </c>
      <c r="CL85" s="570"/>
      <c r="CM85" s="66"/>
      <c r="CN85" s="192">
        <v>0</v>
      </c>
      <c r="CO85" s="63">
        <f>CT85+CU85</f>
        <v>0</v>
      </c>
      <c r="CP85" s="137"/>
      <c r="CQ85" s="137"/>
      <c r="CR85" s="137"/>
      <c r="CS85" s="137"/>
      <c r="CT85" s="200">
        <f>CP85+CQ85+CR85+CS85</f>
        <v>0</v>
      </c>
      <c r="CU85" s="137"/>
      <c r="CV85" s="51" t="s">
        <v>410</v>
      </c>
      <c r="CW85" s="570"/>
      <c r="CX85" s="66"/>
      <c r="CY85" s="192">
        <v>0</v>
      </c>
      <c r="CZ85" s="63">
        <f>DE85+DF85</f>
        <v>0</v>
      </c>
      <c r="DA85" s="137"/>
      <c r="DB85" s="137"/>
      <c r="DC85" s="137"/>
      <c r="DD85" s="137"/>
      <c r="DE85" s="200">
        <f>DA85+DB85+DC85+DD85</f>
        <v>0</v>
      </c>
      <c r="DF85" s="137"/>
      <c r="DG85" s="51" t="s">
        <v>410</v>
      </c>
      <c r="DH85" s="570"/>
      <c r="DI85" s="66"/>
    </row>
    <row r="86" spans="1:127" ht="139.5" customHeight="1" thickBot="1" x14ac:dyDescent="0.3">
      <c r="A86" s="65" t="s">
        <v>795</v>
      </c>
      <c r="B86" s="630" t="s">
        <v>602</v>
      </c>
      <c r="C86" s="91">
        <f>O86+Z86+AK86+AV86+BG86+BR86+CC86+CN86+CY86</f>
        <v>2400000</v>
      </c>
      <c r="D86" s="63">
        <f t="shared" si="108"/>
        <v>9003</v>
      </c>
      <c r="E86" s="71">
        <f t="shared" si="108"/>
        <v>0</v>
      </c>
      <c r="F86" s="71">
        <f t="shared" si="108"/>
        <v>0</v>
      </c>
      <c r="G86" s="71">
        <f t="shared" si="108"/>
        <v>0</v>
      </c>
      <c r="H86" s="71">
        <f t="shared" si="108"/>
        <v>9003</v>
      </c>
      <c r="I86" s="71">
        <f t="shared" si="109"/>
        <v>9003</v>
      </c>
      <c r="J86" s="71">
        <f t="shared" si="109"/>
        <v>0</v>
      </c>
      <c r="K86" s="59" t="s">
        <v>411</v>
      </c>
      <c r="L86" s="205">
        <v>50</v>
      </c>
      <c r="M86" s="58">
        <f>X86++AI86+AT86+BE86+BP86++CA86+CL86+CW86+DH86</f>
        <v>3</v>
      </c>
      <c r="N86" s="66"/>
      <c r="O86" s="712">
        <v>0</v>
      </c>
      <c r="P86" s="698">
        <f>U86+V86</f>
        <v>9003</v>
      </c>
      <c r="Q86" s="713"/>
      <c r="R86" s="713"/>
      <c r="S86" s="713"/>
      <c r="T86" s="713">
        <v>9003</v>
      </c>
      <c r="U86" s="714">
        <f>Q86+R86+S86+T86</f>
        <v>9003</v>
      </c>
      <c r="V86" s="713"/>
      <c r="W86" s="539" t="s">
        <v>411</v>
      </c>
      <c r="X86" s="677">
        <v>3</v>
      </c>
      <c r="Y86" s="66"/>
      <c r="Z86" s="193">
        <v>50000</v>
      </c>
      <c r="AA86" s="105">
        <f>AF86+AG86</f>
        <v>0</v>
      </c>
      <c r="AB86" s="574"/>
      <c r="AC86" s="574"/>
      <c r="AD86" s="574"/>
      <c r="AE86" s="574"/>
      <c r="AF86" s="214">
        <f>AB86+AC86+AD86+AE86</f>
        <v>0</v>
      </c>
      <c r="AG86" s="574"/>
      <c r="AH86" s="59" t="s">
        <v>411</v>
      </c>
      <c r="AI86" s="558"/>
      <c r="AJ86" s="66"/>
      <c r="AK86" s="193">
        <v>1000000</v>
      </c>
      <c r="AL86" s="105">
        <f>AQ86+AR86</f>
        <v>0</v>
      </c>
      <c r="AM86" s="574"/>
      <c r="AN86" s="574"/>
      <c r="AO86" s="574"/>
      <c r="AP86" s="574"/>
      <c r="AQ86" s="214">
        <f>AM86+AN86+AO86+AP86</f>
        <v>0</v>
      </c>
      <c r="AR86" s="574"/>
      <c r="AS86" s="59" t="s">
        <v>411</v>
      </c>
      <c r="AT86" s="558"/>
      <c r="AU86" s="66"/>
      <c r="AV86" s="193">
        <v>1350000</v>
      </c>
      <c r="AW86" s="105">
        <f>BB86+BC86</f>
        <v>0</v>
      </c>
      <c r="AX86" s="574"/>
      <c r="AY86" s="574"/>
      <c r="AZ86" s="574"/>
      <c r="BA86" s="574"/>
      <c r="BB86" s="214">
        <f>AX86+AY86+AZ86+BA86</f>
        <v>0</v>
      </c>
      <c r="BC86" s="574"/>
      <c r="BD86" s="59" t="s">
        <v>411</v>
      </c>
      <c r="BE86" s="558"/>
      <c r="BF86" s="66"/>
      <c r="BG86" s="193">
        <v>0</v>
      </c>
      <c r="BH86" s="105">
        <f>BM86+BN86</f>
        <v>0</v>
      </c>
      <c r="BI86" s="574"/>
      <c r="BJ86" s="574"/>
      <c r="BK86" s="574"/>
      <c r="BL86" s="574"/>
      <c r="BM86" s="214">
        <f>BI86+BJ86+BK86+BL86</f>
        <v>0</v>
      </c>
      <c r="BN86" s="574"/>
      <c r="BO86" s="59" t="s">
        <v>411</v>
      </c>
      <c r="BP86" s="558"/>
      <c r="BQ86" s="66"/>
      <c r="BR86" s="193">
        <v>0</v>
      </c>
      <c r="BS86" s="105">
        <f>BX86+BY86</f>
        <v>0</v>
      </c>
      <c r="BT86" s="574"/>
      <c r="BU86" s="574"/>
      <c r="BV86" s="574"/>
      <c r="BW86" s="574"/>
      <c r="BX86" s="214">
        <f>BT86+BU86+BV86+BW86</f>
        <v>0</v>
      </c>
      <c r="BY86" s="574"/>
      <c r="BZ86" s="59" t="s">
        <v>411</v>
      </c>
      <c r="CA86" s="558"/>
      <c r="CB86" s="66"/>
      <c r="CC86" s="193">
        <v>0</v>
      </c>
      <c r="CD86" s="105">
        <f>CI86+CJ86</f>
        <v>0</v>
      </c>
      <c r="CE86" s="574"/>
      <c r="CF86" s="574"/>
      <c r="CG86" s="574"/>
      <c r="CH86" s="574"/>
      <c r="CI86" s="214">
        <f>CE86+CF86+CG86+CH86</f>
        <v>0</v>
      </c>
      <c r="CJ86" s="574"/>
      <c r="CK86" s="59" t="s">
        <v>411</v>
      </c>
      <c r="CL86" s="558"/>
      <c r="CM86" s="66"/>
      <c r="CN86" s="193">
        <v>0</v>
      </c>
      <c r="CO86" s="105">
        <f>CT86+CU86</f>
        <v>0</v>
      </c>
      <c r="CP86" s="574"/>
      <c r="CQ86" s="574"/>
      <c r="CR86" s="574"/>
      <c r="CS86" s="574"/>
      <c r="CT86" s="214">
        <f>CP86+CQ86+CR86+CS86</f>
        <v>0</v>
      </c>
      <c r="CU86" s="574"/>
      <c r="CV86" s="59" t="s">
        <v>411</v>
      </c>
      <c r="CW86" s="558"/>
      <c r="CX86" s="66"/>
      <c r="CY86" s="193">
        <v>0</v>
      </c>
      <c r="CZ86" s="105">
        <f>DE86+DF86</f>
        <v>0</v>
      </c>
      <c r="DA86" s="574"/>
      <c r="DB86" s="574"/>
      <c r="DC86" s="574"/>
      <c r="DD86" s="574"/>
      <c r="DE86" s="214">
        <f>DA86+DB86+DC86+DD86</f>
        <v>0</v>
      </c>
      <c r="DF86" s="574"/>
      <c r="DG86" s="59" t="s">
        <v>411</v>
      </c>
      <c r="DH86" s="558"/>
      <c r="DI86" s="66"/>
    </row>
    <row r="87" spans="1:127" ht="35.25" customHeight="1" thickBot="1" x14ac:dyDescent="0.3">
      <c r="A87" s="1266" t="s">
        <v>710</v>
      </c>
      <c r="B87" s="1267"/>
      <c r="C87" s="94">
        <f t="shared" ref="C87:J87" si="110">O87+Z87+AK87+AV87+BG87+BR87+CC87+CN87+CY87</f>
        <v>74056860</v>
      </c>
      <c r="D87" s="124">
        <f t="shared" si="110"/>
        <v>183160.96000000002</v>
      </c>
      <c r="E87" s="124">
        <f t="shared" si="110"/>
        <v>3470</v>
      </c>
      <c r="F87" s="124">
        <f t="shared" si="110"/>
        <v>47900</v>
      </c>
      <c r="G87" s="124">
        <f t="shared" si="110"/>
        <v>0</v>
      </c>
      <c r="H87" s="124">
        <f t="shared" si="110"/>
        <v>131790.96000000002</v>
      </c>
      <c r="I87" s="124">
        <f t="shared" si="110"/>
        <v>183160.96000000002</v>
      </c>
      <c r="J87" s="124">
        <f t="shared" si="110"/>
        <v>0</v>
      </c>
      <c r="K87" s="1253"/>
      <c r="L87" s="1268"/>
      <c r="M87" s="1254"/>
      <c r="O87" s="425">
        <f>O10+O12+O13+O15+O17+O18+O20+O22+O25+O27+O29+O31+O32+O34+O35+O36+O38+O40+O43+O45+O47+O51+O52+O53+O54+O55+O57+O58+O59+O60+O64+O65+O66+O67+O68+O69+O71+O73+O74+O75+O77+O78+O79+O83+O84+O85+O86</f>
        <v>278000</v>
      </c>
      <c r="P87" s="715">
        <f>P10+P12+P13+P15+P17+P18+P20+P22+P25+P27+P29+P31+P32+P34+P35+P36+P38+P40+P43+P45+P47+P51+P52+P53+P54+P55+P57+P58+P59+P60+P64+P65+P66+P67+P68+P69+P71+P73+P74+P75+P77+P78+P79+P83+P84+P85+P86</f>
        <v>183160.96000000002</v>
      </c>
      <c r="Q87" s="715">
        <f t="shared" ref="Q87:V87" si="111">Q10+Q12+Q13+Q15+Q17+Q18+Q20+Q22+Q25+Q27+Q29+Q31+Q32+Q34+Q35+Q36+Q38+Q40+Q43+Q45+Q47+Q51+Q52+Q53+Q54+Q55+Q57+Q58+Q59+Q60+Q64+Q65+Q66+Q67+Q68+Q69+Q71+Q73+Q74+Q75+Q77+Q78+Q79+Q83+Q84+Q85+Q86</f>
        <v>3470</v>
      </c>
      <c r="R87" s="715">
        <f t="shared" si="111"/>
        <v>47900</v>
      </c>
      <c r="S87" s="715">
        <f t="shared" si="111"/>
        <v>0</v>
      </c>
      <c r="T87" s="715">
        <f t="shared" si="111"/>
        <v>131790.96000000002</v>
      </c>
      <c r="U87" s="715">
        <f t="shared" si="111"/>
        <v>183160.96000000002</v>
      </c>
      <c r="V87" s="715">
        <f t="shared" si="111"/>
        <v>0</v>
      </c>
      <c r="W87" s="988"/>
      <c r="X87" s="990"/>
      <c r="Z87" s="94">
        <f t="shared" ref="Z87:AG87" si="112">Z10+Z12+Z13+Z15+Z17+Z18+Z20+Z22+Z25+Z27+Z29+Z31+Z32+Z34+Z35+Z36+Z38+Z40+Z43+Z45+Z47+Z51+Z52+Z53+Z54+Z55+Z57+Z58+Z59+Z60+Z64+Z65+Z66+Z67+Z68+Z69+Z71+Z73+Z74+Z75+Z77+Z78+Z79+Z83+Z84+Z85+Z86</f>
        <v>10420020</v>
      </c>
      <c r="AA87" s="138">
        <f t="shared" si="112"/>
        <v>0</v>
      </c>
      <c r="AB87" s="138">
        <f t="shared" si="112"/>
        <v>0</v>
      </c>
      <c r="AC87" s="138">
        <f t="shared" si="112"/>
        <v>0</v>
      </c>
      <c r="AD87" s="138">
        <f t="shared" si="112"/>
        <v>0</v>
      </c>
      <c r="AE87" s="138">
        <f t="shared" si="112"/>
        <v>0</v>
      </c>
      <c r="AF87" s="138">
        <f t="shared" si="112"/>
        <v>0</v>
      </c>
      <c r="AG87" s="138">
        <f t="shared" si="112"/>
        <v>0</v>
      </c>
      <c r="AH87" s="1253"/>
      <c r="AI87" s="1254"/>
      <c r="AK87" s="70">
        <f t="shared" ref="AK87:AR87" si="113">AK10+AK12+AK13+AK15+AK17+AK18+AK20+AK22+AK25+AK27+AK29+AK31+AK32+AK34+AK35+AK36+AK38+AK40+AK43+AK45+AK47+AK51+AK52+AK53+AK54+AK55+AK57+AK58+AK59+AK60+AK64+AK65+AK66+AK67+AK68+AK69+AK71+AK73+AK74+AK75+AK77+AK78+AK79+AK83+AK84+AK85+AK86</f>
        <v>20064320</v>
      </c>
      <c r="AL87" s="138">
        <f t="shared" si="113"/>
        <v>0</v>
      </c>
      <c r="AM87" s="138">
        <f t="shared" si="113"/>
        <v>0</v>
      </c>
      <c r="AN87" s="138">
        <f t="shared" si="113"/>
        <v>0</v>
      </c>
      <c r="AO87" s="138">
        <f t="shared" si="113"/>
        <v>0</v>
      </c>
      <c r="AP87" s="138">
        <f t="shared" si="113"/>
        <v>0</v>
      </c>
      <c r="AQ87" s="138">
        <f t="shared" si="113"/>
        <v>0</v>
      </c>
      <c r="AR87" s="138">
        <f t="shared" si="113"/>
        <v>0</v>
      </c>
      <c r="AS87" s="1253"/>
      <c r="AT87" s="1254"/>
      <c r="AV87" s="70">
        <f t="shared" ref="AV87:BC87" si="114">AV10+AV12+AV13+AV15+AV17+AV18+AV20+AV22+AV25+AV27+AV29+AV31+AV32+AV34+AV35+AV36+AV38+AV40+AV43+AV45+AV47+AV51+AV52+AV53+AV54+AV55+AV57+AV58+AV59+AV60+AV64+AV65+AV66+AV67+AV68+AV69+AV71+AV73+AV74+AV75+AV77+AV78+AV79+AV83+AV84+AV85+AV86</f>
        <v>25982520</v>
      </c>
      <c r="AW87" s="138">
        <f t="shared" si="114"/>
        <v>0</v>
      </c>
      <c r="AX87" s="138">
        <f t="shared" si="114"/>
        <v>0</v>
      </c>
      <c r="AY87" s="138">
        <f t="shared" si="114"/>
        <v>0</v>
      </c>
      <c r="AZ87" s="138">
        <f t="shared" si="114"/>
        <v>0</v>
      </c>
      <c r="BA87" s="138">
        <f t="shared" si="114"/>
        <v>0</v>
      </c>
      <c r="BB87" s="138">
        <f t="shared" si="114"/>
        <v>0</v>
      </c>
      <c r="BC87" s="138">
        <f t="shared" si="114"/>
        <v>0</v>
      </c>
      <c r="BD87" s="1253"/>
      <c r="BE87" s="1254"/>
      <c r="BG87" s="70">
        <f t="shared" ref="BG87:BN87" si="115">BG10+BG12+BG13+BG15+BG17+BG18+BG20+BG22+BG25+BG27+BG29+BG31+BG32+BG34+BG35+BG36+BG38+BG40+BG43+BG45+BG47+BG51+BG52+BG53+BG54+BG55+BG57+BG58+BG59+BG60+BG64+BG65+BG66+BG67+BG68+BG69+BG71+BG73+BG74+BG75+BG77+BG78+BG79+BG83+BG84+BG85+BG86</f>
        <v>15312000</v>
      </c>
      <c r="BH87" s="138">
        <f t="shared" si="115"/>
        <v>0</v>
      </c>
      <c r="BI87" s="138">
        <f t="shared" si="115"/>
        <v>0</v>
      </c>
      <c r="BJ87" s="138">
        <f t="shared" si="115"/>
        <v>0</v>
      </c>
      <c r="BK87" s="138">
        <f t="shared" si="115"/>
        <v>0</v>
      </c>
      <c r="BL87" s="138">
        <f t="shared" si="115"/>
        <v>0</v>
      </c>
      <c r="BM87" s="138">
        <f t="shared" si="115"/>
        <v>0</v>
      </c>
      <c r="BN87" s="138">
        <f t="shared" si="115"/>
        <v>0</v>
      </c>
      <c r="BO87" s="1253"/>
      <c r="BP87" s="1254"/>
      <c r="BR87" s="70">
        <f t="shared" ref="BR87:BY87" si="116">BR10+BR12+BR13+BR15+BR17+BR18+BR20+BR22+BR25+BR27+BR29+BR31+BR32+BR34+BR35+BR36+BR38+BR40+BR43+BR45+BR47+BR51+BR52+BR53+BR54+BR55+BR57+BR58+BR59+BR60+BR64+BR65+BR66+BR67+BR68+BR69+BR71+BR73+BR74+BR75+BR77+BR78+BR79+BR83+BR84+BR85+BR86</f>
        <v>2000000</v>
      </c>
      <c r="BS87" s="138">
        <f t="shared" si="116"/>
        <v>0</v>
      </c>
      <c r="BT87" s="138">
        <f t="shared" si="116"/>
        <v>0</v>
      </c>
      <c r="BU87" s="138">
        <f t="shared" si="116"/>
        <v>0</v>
      </c>
      <c r="BV87" s="138">
        <f t="shared" si="116"/>
        <v>0</v>
      </c>
      <c r="BW87" s="138">
        <f t="shared" si="116"/>
        <v>0</v>
      </c>
      <c r="BX87" s="138">
        <f t="shared" si="116"/>
        <v>0</v>
      </c>
      <c r="BY87" s="138">
        <f t="shared" si="116"/>
        <v>0</v>
      </c>
      <c r="BZ87" s="1253"/>
      <c r="CA87" s="1254"/>
      <c r="CC87" s="70">
        <f t="shared" ref="CC87:CJ87" si="117">CC10+CC12+CC13+CC15+CC17+CC18+CC20+CC22+CC25+CC27+CC29+CC31+CC32+CC34+CC35+CC36+CC38+CC40+CC43+CC45+CC47+CC51+CC52+CC53+CC54+CC55+CC57+CC58+CC59+CC60+CC64+CC65+CC66+CC67+CC68+CC69+CC71+CC73+CC74+CC75+CC77+CC78+CC79+CC83+CC84+CC85+CC86</f>
        <v>0</v>
      </c>
      <c r="CD87" s="138">
        <f t="shared" si="117"/>
        <v>0</v>
      </c>
      <c r="CE87" s="138">
        <f t="shared" si="117"/>
        <v>0</v>
      </c>
      <c r="CF87" s="138">
        <f t="shared" si="117"/>
        <v>0</v>
      </c>
      <c r="CG87" s="138">
        <f t="shared" si="117"/>
        <v>0</v>
      </c>
      <c r="CH87" s="138">
        <f t="shared" si="117"/>
        <v>0</v>
      </c>
      <c r="CI87" s="138">
        <f t="shared" si="117"/>
        <v>0</v>
      </c>
      <c r="CJ87" s="138">
        <f t="shared" si="117"/>
        <v>0</v>
      </c>
      <c r="CK87" s="1253"/>
      <c r="CL87" s="1254"/>
      <c r="CN87" s="70">
        <f t="shared" ref="CN87:CU87" si="118">CN10+CN12+CN13+CN15+CN17+CN18+CN20+CN22+CN25+CN27+CN29+CN31+CN32+CN34+CN35+CN36+CN38+CN40+CN43+CN45+CN47+CN51+CN52+CN53+CN54+CN55+CN57+CN58+CN59+CN60+CN64+CN65+CN66+CN67+CN68+CN69+CN71+CN73+CN74+CN75+CN77+CN78+CN79+CN83+CN84+CN85+CN86</f>
        <v>0</v>
      </c>
      <c r="CO87" s="138">
        <f t="shared" si="118"/>
        <v>0</v>
      </c>
      <c r="CP87" s="138">
        <f t="shared" si="118"/>
        <v>0</v>
      </c>
      <c r="CQ87" s="138">
        <f t="shared" si="118"/>
        <v>0</v>
      </c>
      <c r="CR87" s="138">
        <f t="shared" si="118"/>
        <v>0</v>
      </c>
      <c r="CS87" s="138">
        <f t="shared" si="118"/>
        <v>0</v>
      </c>
      <c r="CT87" s="138">
        <f t="shared" si="118"/>
        <v>0</v>
      </c>
      <c r="CU87" s="138">
        <f t="shared" si="118"/>
        <v>0</v>
      </c>
      <c r="CV87" s="1253"/>
      <c r="CW87" s="1254"/>
      <c r="CY87" s="70">
        <f t="shared" ref="CY87:DF87" si="119">CY10+CY12+CY13+CY15+CY17+CY18+CY20+CY22+CY25+CY27+CY29+CY31+CY32+CY34+CY35+CY36+CY38+CY40+CY43+CY45+CY47+CY51+CY52+CY53+CY54+CY55+CY57+CY58+CY59+CY60+CY64+CY65+CY66+CY67+CY68+CY69+CY71+CY73+CY74+CY75+CY77+CY78+CY79+CY83+CY84+CY85+CY86</f>
        <v>0</v>
      </c>
      <c r="CZ87" s="138">
        <f t="shared" si="119"/>
        <v>0</v>
      </c>
      <c r="DA87" s="138">
        <f t="shared" si="119"/>
        <v>0</v>
      </c>
      <c r="DB87" s="138">
        <f t="shared" si="119"/>
        <v>0</v>
      </c>
      <c r="DC87" s="138">
        <f t="shared" si="119"/>
        <v>0</v>
      </c>
      <c r="DD87" s="138">
        <f t="shared" si="119"/>
        <v>0</v>
      </c>
      <c r="DE87" s="138">
        <f t="shared" si="119"/>
        <v>0</v>
      </c>
      <c r="DF87" s="138">
        <f t="shared" si="119"/>
        <v>0</v>
      </c>
      <c r="DG87" s="1253"/>
      <c r="DH87" s="1254"/>
    </row>
    <row r="88" spans="1:127" s="12" customFormat="1" x14ac:dyDescent="0.25">
      <c r="C88" s="576"/>
      <c r="D88" s="576"/>
      <c r="E88" s="576"/>
      <c r="F88" s="576"/>
      <c r="G88" s="576"/>
      <c r="H88" s="576"/>
      <c r="I88" s="576"/>
      <c r="J88" s="576"/>
      <c r="N88" s="581"/>
      <c r="O88" s="576"/>
      <c r="P88" s="595"/>
      <c r="Q88" s="595"/>
      <c r="R88" s="595"/>
      <c r="S88" s="595"/>
      <c r="T88" s="595"/>
      <c r="U88" s="595"/>
      <c r="V88" s="595"/>
      <c r="Y88" s="581"/>
      <c r="Z88" s="576"/>
      <c r="AA88" s="595"/>
      <c r="AB88" s="595"/>
      <c r="AC88" s="595"/>
      <c r="AD88" s="595"/>
      <c r="AE88" s="595"/>
      <c r="AF88" s="595"/>
      <c r="AG88" s="595"/>
      <c r="AJ88" s="581"/>
      <c r="AK88" s="576"/>
      <c r="AL88" s="595"/>
      <c r="AM88" s="595"/>
      <c r="AN88" s="595"/>
      <c r="AO88" s="595"/>
      <c r="AP88" s="595"/>
      <c r="AQ88" s="595"/>
      <c r="AR88" s="595"/>
      <c r="AU88" s="581"/>
      <c r="AV88" s="576"/>
      <c r="AW88" s="595"/>
      <c r="AX88" s="595"/>
      <c r="AY88" s="595"/>
      <c r="AZ88" s="595"/>
      <c r="BA88" s="595"/>
      <c r="BB88" s="595"/>
      <c r="BC88" s="595"/>
      <c r="BF88" s="581"/>
      <c r="BG88" s="576"/>
      <c r="BH88" s="595"/>
      <c r="BI88" s="595"/>
      <c r="BJ88" s="595"/>
      <c r="BK88" s="595"/>
      <c r="BL88" s="595"/>
      <c r="BM88" s="595"/>
      <c r="BN88" s="595"/>
      <c r="BQ88" s="581"/>
      <c r="BR88" s="576"/>
      <c r="BS88" s="595"/>
      <c r="BT88" s="595"/>
      <c r="BU88" s="595"/>
      <c r="BV88" s="595"/>
      <c r="BW88" s="595"/>
      <c r="BX88" s="595"/>
      <c r="BY88" s="595"/>
      <c r="CB88" s="581"/>
      <c r="CC88" s="576"/>
      <c r="CD88" s="595"/>
      <c r="CE88" s="595"/>
      <c r="CF88" s="595"/>
      <c r="CG88" s="595"/>
      <c r="CH88" s="595"/>
      <c r="CI88" s="595"/>
      <c r="CJ88" s="595"/>
      <c r="CM88" s="581"/>
      <c r="CN88" s="576"/>
      <c r="CO88" s="595"/>
      <c r="CP88" s="595"/>
      <c r="CQ88" s="595"/>
      <c r="CR88" s="595"/>
      <c r="CS88" s="595"/>
      <c r="CT88" s="595"/>
      <c r="CU88" s="595"/>
      <c r="CX88" s="581"/>
      <c r="CY88" s="576"/>
      <c r="CZ88" s="595"/>
      <c r="DA88" s="595"/>
      <c r="DB88" s="595"/>
      <c r="DC88" s="595"/>
      <c r="DD88" s="595"/>
      <c r="DE88" s="595"/>
      <c r="DF88" s="595"/>
      <c r="DI88" s="581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</row>
    <row r="89" spans="1:127" s="12" customFormat="1" x14ac:dyDescent="0.25">
      <c r="C89" s="576"/>
      <c r="D89" s="576"/>
      <c r="E89" s="576"/>
      <c r="F89" s="576"/>
      <c r="G89" s="576"/>
      <c r="H89" s="576"/>
      <c r="I89" s="576"/>
      <c r="J89" s="576"/>
      <c r="N89" s="581"/>
      <c r="O89" s="576"/>
      <c r="P89" s="595"/>
      <c r="Q89" s="595"/>
      <c r="R89" s="595"/>
      <c r="S89" s="595"/>
      <c r="T89" s="595"/>
      <c r="U89" s="595"/>
      <c r="V89" s="595"/>
      <c r="Y89" s="581"/>
      <c r="Z89" s="576"/>
      <c r="AA89" s="595"/>
      <c r="AB89" s="595"/>
      <c r="AC89" s="595"/>
      <c r="AD89" s="595"/>
      <c r="AE89" s="595"/>
      <c r="AF89" s="595"/>
      <c r="AG89" s="595"/>
      <c r="AJ89" s="581"/>
      <c r="AK89" s="576"/>
      <c r="AL89" s="595"/>
      <c r="AM89" s="595"/>
      <c r="AN89" s="595"/>
      <c r="AO89" s="595"/>
      <c r="AP89" s="595"/>
      <c r="AQ89" s="595"/>
      <c r="AR89" s="595"/>
      <c r="AU89" s="581"/>
      <c r="AV89" s="576"/>
      <c r="AW89" s="595"/>
      <c r="AX89" s="595"/>
      <c r="AY89" s="595"/>
      <c r="AZ89" s="595"/>
      <c r="BA89" s="595"/>
      <c r="BB89" s="595"/>
      <c r="BC89" s="595"/>
      <c r="BF89" s="581"/>
      <c r="BG89" s="576"/>
      <c r="BH89" s="595"/>
      <c r="BI89" s="595"/>
      <c r="BJ89" s="595"/>
      <c r="BK89" s="595"/>
      <c r="BL89" s="595"/>
      <c r="BM89" s="595"/>
      <c r="BN89" s="595"/>
      <c r="BQ89" s="581"/>
      <c r="BR89" s="576"/>
      <c r="BS89" s="595"/>
      <c r="BT89" s="595"/>
      <c r="BU89" s="595"/>
      <c r="BV89" s="595"/>
      <c r="BW89" s="595"/>
      <c r="BX89" s="595"/>
      <c r="BY89" s="595"/>
      <c r="CB89" s="581"/>
      <c r="CC89" s="576"/>
      <c r="CD89" s="595"/>
      <c r="CE89" s="595"/>
      <c r="CF89" s="595"/>
      <c r="CG89" s="595"/>
      <c r="CH89" s="595"/>
      <c r="CI89" s="595"/>
      <c r="CJ89" s="595"/>
      <c r="CM89" s="581"/>
      <c r="CN89" s="576"/>
      <c r="CO89" s="595"/>
      <c r="CP89" s="595"/>
      <c r="CQ89" s="595"/>
      <c r="CR89" s="595"/>
      <c r="CS89" s="595"/>
      <c r="CT89" s="595"/>
      <c r="CU89" s="595"/>
      <c r="CX89" s="581"/>
      <c r="CY89" s="576"/>
      <c r="CZ89" s="595"/>
      <c r="DA89" s="595"/>
      <c r="DB89" s="595"/>
      <c r="DC89" s="595"/>
      <c r="DD89" s="595"/>
      <c r="DE89" s="595"/>
      <c r="DF89" s="595"/>
      <c r="DI89" s="581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</row>
    <row r="90" spans="1:127" s="12" customFormat="1" x14ac:dyDescent="0.25">
      <c r="C90" s="576"/>
      <c r="D90" s="576"/>
      <c r="E90" s="576"/>
      <c r="F90" s="576"/>
      <c r="G90" s="576"/>
      <c r="H90" s="576"/>
      <c r="I90" s="576"/>
      <c r="J90" s="576"/>
      <c r="N90" s="581"/>
      <c r="O90" s="576"/>
      <c r="P90" s="595"/>
      <c r="Q90" s="595"/>
      <c r="R90" s="595"/>
      <c r="S90" s="595"/>
      <c r="T90" s="595"/>
      <c r="U90" s="595"/>
      <c r="V90" s="595"/>
      <c r="Y90" s="581"/>
      <c r="Z90" s="576"/>
      <c r="AA90" s="595"/>
      <c r="AB90" s="595"/>
      <c r="AC90" s="595"/>
      <c r="AD90" s="595"/>
      <c r="AE90" s="595"/>
      <c r="AF90" s="595"/>
      <c r="AG90" s="595"/>
      <c r="AJ90" s="581"/>
      <c r="AK90" s="576"/>
      <c r="AL90" s="595"/>
      <c r="AM90" s="595"/>
      <c r="AN90" s="595"/>
      <c r="AO90" s="595"/>
      <c r="AP90" s="595"/>
      <c r="AQ90" s="595"/>
      <c r="AR90" s="595"/>
      <c r="AU90" s="581"/>
      <c r="AV90" s="576"/>
      <c r="AW90" s="595"/>
      <c r="AX90" s="595"/>
      <c r="AY90" s="595"/>
      <c r="AZ90" s="595"/>
      <c r="BA90" s="595"/>
      <c r="BB90" s="595"/>
      <c r="BC90" s="595"/>
      <c r="BF90" s="581"/>
      <c r="BG90" s="576"/>
      <c r="BH90" s="595"/>
      <c r="BI90" s="595"/>
      <c r="BJ90" s="595"/>
      <c r="BK90" s="595"/>
      <c r="BL90" s="595"/>
      <c r="BM90" s="595"/>
      <c r="BN90" s="595"/>
      <c r="BQ90" s="581"/>
      <c r="BR90" s="576"/>
      <c r="BS90" s="595"/>
      <c r="BT90" s="595"/>
      <c r="BU90" s="595"/>
      <c r="BV90" s="595"/>
      <c r="BW90" s="595"/>
      <c r="BX90" s="595"/>
      <c r="BY90" s="595"/>
      <c r="CB90" s="581"/>
      <c r="CC90" s="576"/>
      <c r="CD90" s="595"/>
      <c r="CE90" s="595"/>
      <c r="CF90" s="595"/>
      <c r="CG90" s="595"/>
      <c r="CH90" s="595"/>
      <c r="CI90" s="595"/>
      <c r="CJ90" s="595"/>
      <c r="CM90" s="581"/>
      <c r="CN90" s="576"/>
      <c r="CO90" s="595"/>
      <c r="CP90" s="595"/>
      <c r="CQ90" s="595"/>
      <c r="CR90" s="595"/>
      <c r="CS90" s="595"/>
      <c r="CT90" s="595"/>
      <c r="CU90" s="595"/>
      <c r="CX90" s="581"/>
      <c r="CY90" s="576"/>
      <c r="CZ90" s="595"/>
      <c r="DA90" s="595"/>
      <c r="DB90" s="595"/>
      <c r="DC90" s="595"/>
      <c r="DD90" s="595"/>
      <c r="DE90" s="595"/>
      <c r="DF90" s="595"/>
      <c r="DI90" s="581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</row>
    <row r="91" spans="1:127" s="12" customFormat="1" x14ac:dyDescent="0.25">
      <c r="C91" s="576"/>
      <c r="D91" s="576"/>
      <c r="E91" s="576"/>
      <c r="F91" s="576"/>
      <c r="G91" s="576"/>
      <c r="H91" s="576"/>
      <c r="I91" s="576"/>
      <c r="J91" s="576"/>
      <c r="N91" s="581"/>
      <c r="O91" s="576"/>
      <c r="P91" s="595"/>
      <c r="Q91" s="595"/>
      <c r="R91" s="595"/>
      <c r="S91" s="595"/>
      <c r="T91" s="595"/>
      <c r="U91" s="595"/>
      <c r="V91" s="595"/>
      <c r="Y91" s="581"/>
      <c r="Z91" s="576"/>
      <c r="AA91" s="595"/>
      <c r="AB91" s="595"/>
      <c r="AC91" s="595"/>
      <c r="AD91" s="595"/>
      <c r="AE91" s="595"/>
      <c r="AF91" s="595"/>
      <c r="AG91" s="595"/>
      <c r="AJ91" s="581"/>
      <c r="AK91" s="576"/>
      <c r="AL91" s="595"/>
      <c r="AM91" s="595"/>
      <c r="AN91" s="595"/>
      <c r="AO91" s="595"/>
      <c r="AP91" s="595"/>
      <c r="AQ91" s="595"/>
      <c r="AR91" s="595"/>
      <c r="AU91" s="581"/>
      <c r="AV91" s="576"/>
      <c r="AW91" s="595"/>
      <c r="AX91" s="595"/>
      <c r="AY91" s="595"/>
      <c r="AZ91" s="595"/>
      <c r="BA91" s="595"/>
      <c r="BB91" s="595"/>
      <c r="BC91" s="595"/>
      <c r="BF91" s="581"/>
      <c r="BG91" s="576"/>
      <c r="BH91" s="595"/>
      <c r="BI91" s="595"/>
      <c r="BJ91" s="595"/>
      <c r="BK91" s="595"/>
      <c r="BL91" s="595"/>
      <c r="BM91" s="595"/>
      <c r="BN91" s="595"/>
      <c r="BQ91" s="581"/>
      <c r="BR91" s="576"/>
      <c r="BS91" s="595"/>
      <c r="BT91" s="595"/>
      <c r="BU91" s="595"/>
      <c r="BV91" s="595"/>
      <c r="BW91" s="595"/>
      <c r="BX91" s="595"/>
      <c r="BY91" s="595"/>
      <c r="CB91" s="581"/>
      <c r="CC91" s="576"/>
      <c r="CD91" s="595"/>
      <c r="CE91" s="595"/>
      <c r="CF91" s="595"/>
      <c r="CG91" s="595"/>
      <c r="CH91" s="595"/>
      <c r="CI91" s="595"/>
      <c r="CJ91" s="595"/>
      <c r="CM91" s="581"/>
      <c r="CN91" s="576"/>
      <c r="CO91" s="595"/>
      <c r="CP91" s="595"/>
      <c r="CQ91" s="595"/>
      <c r="CR91" s="595"/>
      <c r="CS91" s="595"/>
      <c r="CT91" s="595"/>
      <c r="CU91" s="595"/>
      <c r="CX91" s="581"/>
      <c r="CY91" s="576"/>
      <c r="CZ91" s="595"/>
      <c r="DA91" s="595"/>
      <c r="DB91" s="595"/>
      <c r="DC91" s="595"/>
      <c r="DD91" s="595"/>
      <c r="DE91" s="595"/>
      <c r="DF91" s="595"/>
      <c r="DI91" s="581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</row>
    <row r="92" spans="1:127" s="12" customFormat="1" x14ac:dyDescent="0.25">
      <c r="C92" s="576"/>
      <c r="D92" s="576"/>
      <c r="E92" s="576"/>
      <c r="F92" s="576"/>
      <c r="G92" s="576"/>
      <c r="H92" s="576"/>
      <c r="I92" s="576"/>
      <c r="J92" s="576"/>
      <c r="N92" s="581"/>
      <c r="O92" s="576"/>
      <c r="P92" s="595"/>
      <c r="Q92" s="595"/>
      <c r="R92" s="595"/>
      <c r="S92" s="595"/>
      <c r="T92" s="595"/>
      <c r="U92" s="595"/>
      <c r="V92" s="595"/>
      <c r="Y92" s="581"/>
      <c r="Z92" s="576"/>
      <c r="AA92" s="595"/>
      <c r="AB92" s="595"/>
      <c r="AC92" s="595"/>
      <c r="AD92" s="595"/>
      <c r="AE92" s="595"/>
      <c r="AF92" s="595"/>
      <c r="AG92" s="595"/>
      <c r="AJ92" s="581"/>
      <c r="AK92" s="576"/>
      <c r="AL92" s="595"/>
      <c r="AM92" s="595"/>
      <c r="AN92" s="595"/>
      <c r="AO92" s="595"/>
      <c r="AP92" s="595"/>
      <c r="AQ92" s="595"/>
      <c r="AR92" s="595"/>
      <c r="AU92" s="581"/>
      <c r="AV92" s="576"/>
      <c r="AW92" s="595"/>
      <c r="AX92" s="595"/>
      <c r="AY92" s="595"/>
      <c r="AZ92" s="595"/>
      <c r="BA92" s="595"/>
      <c r="BB92" s="595"/>
      <c r="BC92" s="595"/>
      <c r="BF92" s="581"/>
      <c r="BG92" s="576"/>
      <c r="BH92" s="595"/>
      <c r="BI92" s="595"/>
      <c r="BJ92" s="595"/>
      <c r="BK92" s="595"/>
      <c r="BL92" s="595"/>
      <c r="BM92" s="595"/>
      <c r="BN92" s="595"/>
      <c r="BQ92" s="581"/>
      <c r="BR92" s="576"/>
      <c r="BS92" s="595"/>
      <c r="BT92" s="595"/>
      <c r="BU92" s="595"/>
      <c r="BV92" s="595"/>
      <c r="BW92" s="595"/>
      <c r="BX92" s="595"/>
      <c r="BY92" s="595"/>
      <c r="CB92" s="581"/>
      <c r="CC92" s="576"/>
      <c r="CD92" s="595"/>
      <c r="CE92" s="595"/>
      <c r="CF92" s="595"/>
      <c r="CG92" s="595"/>
      <c r="CH92" s="595"/>
      <c r="CI92" s="595"/>
      <c r="CJ92" s="595"/>
      <c r="CM92" s="581"/>
      <c r="CN92" s="576"/>
      <c r="CO92" s="595"/>
      <c r="CP92" s="595"/>
      <c r="CQ92" s="595"/>
      <c r="CR92" s="595"/>
      <c r="CS92" s="595"/>
      <c r="CT92" s="595"/>
      <c r="CU92" s="595"/>
      <c r="CX92" s="581"/>
      <c r="CY92" s="576"/>
      <c r="CZ92" s="595"/>
      <c r="DA92" s="595"/>
      <c r="DB92" s="595"/>
      <c r="DC92" s="595"/>
      <c r="DD92" s="595"/>
      <c r="DE92" s="595"/>
      <c r="DF92" s="595"/>
      <c r="DI92" s="581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</row>
    <row r="93" spans="1:127" s="12" customFormat="1" x14ac:dyDescent="0.25">
      <c r="C93" s="576"/>
      <c r="D93" s="576"/>
      <c r="E93" s="576"/>
      <c r="F93" s="576"/>
      <c r="G93" s="576"/>
      <c r="H93" s="576"/>
      <c r="I93" s="576"/>
      <c r="J93" s="576"/>
      <c r="N93" s="581"/>
      <c r="O93" s="576"/>
      <c r="P93" s="595"/>
      <c r="Q93" s="595"/>
      <c r="R93" s="595"/>
      <c r="S93" s="595"/>
      <c r="T93" s="595"/>
      <c r="U93" s="595"/>
      <c r="V93" s="595"/>
      <c r="Y93" s="581"/>
      <c r="Z93" s="576"/>
      <c r="AA93" s="595"/>
      <c r="AB93" s="595"/>
      <c r="AC93" s="595"/>
      <c r="AD93" s="595"/>
      <c r="AE93" s="595"/>
      <c r="AF93" s="595"/>
      <c r="AG93" s="595"/>
      <c r="AJ93" s="581"/>
      <c r="AK93" s="576"/>
      <c r="AL93" s="595"/>
      <c r="AM93" s="595"/>
      <c r="AN93" s="595"/>
      <c r="AO93" s="595"/>
      <c r="AP93" s="595"/>
      <c r="AQ93" s="595"/>
      <c r="AR93" s="595"/>
      <c r="AU93" s="581"/>
      <c r="AV93" s="576"/>
      <c r="AW93" s="595"/>
      <c r="AX93" s="595"/>
      <c r="AY93" s="595"/>
      <c r="AZ93" s="595"/>
      <c r="BA93" s="595"/>
      <c r="BB93" s="595"/>
      <c r="BC93" s="595"/>
      <c r="BF93" s="581"/>
      <c r="BG93" s="576"/>
      <c r="BH93" s="595"/>
      <c r="BI93" s="595"/>
      <c r="BJ93" s="595"/>
      <c r="BK93" s="595"/>
      <c r="BL93" s="595"/>
      <c r="BM93" s="595"/>
      <c r="BN93" s="595"/>
      <c r="BQ93" s="581"/>
      <c r="BR93" s="576"/>
      <c r="BS93" s="595"/>
      <c r="BT93" s="595"/>
      <c r="BU93" s="595"/>
      <c r="BV93" s="595"/>
      <c r="BW93" s="595"/>
      <c r="BX93" s="595"/>
      <c r="BY93" s="595"/>
      <c r="CB93" s="581"/>
      <c r="CC93" s="576"/>
      <c r="CD93" s="595"/>
      <c r="CE93" s="595"/>
      <c r="CF93" s="595"/>
      <c r="CG93" s="595"/>
      <c r="CH93" s="595"/>
      <c r="CI93" s="595"/>
      <c r="CJ93" s="595"/>
      <c r="CM93" s="581"/>
      <c r="CN93" s="576"/>
      <c r="CO93" s="595"/>
      <c r="CP93" s="595"/>
      <c r="CQ93" s="595"/>
      <c r="CR93" s="595"/>
      <c r="CS93" s="595"/>
      <c r="CT93" s="595"/>
      <c r="CU93" s="595"/>
      <c r="CX93" s="581"/>
      <c r="CY93" s="576"/>
      <c r="CZ93" s="595"/>
      <c r="DA93" s="595"/>
      <c r="DB93" s="595"/>
      <c r="DC93" s="595"/>
      <c r="DD93" s="595"/>
      <c r="DE93" s="595"/>
      <c r="DF93" s="595"/>
      <c r="DI93" s="581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</row>
    <row r="94" spans="1:127" s="12" customFormat="1" x14ac:dyDescent="0.25">
      <c r="C94" s="576"/>
      <c r="D94" s="576"/>
      <c r="E94" s="576"/>
      <c r="F94" s="576"/>
      <c r="G94" s="576"/>
      <c r="H94" s="576"/>
      <c r="I94" s="576"/>
      <c r="J94" s="576"/>
      <c r="N94" s="581"/>
      <c r="O94" s="576"/>
      <c r="P94" s="595"/>
      <c r="Q94" s="595"/>
      <c r="R94" s="595"/>
      <c r="S94" s="595"/>
      <c r="T94" s="595"/>
      <c r="U94" s="595"/>
      <c r="V94" s="595"/>
      <c r="Y94" s="581"/>
      <c r="Z94" s="576"/>
      <c r="AA94" s="595"/>
      <c r="AB94" s="595"/>
      <c r="AC94" s="595"/>
      <c r="AD94" s="595"/>
      <c r="AE94" s="595"/>
      <c r="AF94" s="595"/>
      <c r="AG94" s="595"/>
      <c r="AJ94" s="581"/>
      <c r="AK94" s="576"/>
      <c r="AL94" s="595"/>
      <c r="AM94" s="595"/>
      <c r="AN94" s="595"/>
      <c r="AO94" s="595"/>
      <c r="AP94" s="595"/>
      <c r="AQ94" s="595"/>
      <c r="AR94" s="595"/>
      <c r="AU94" s="581"/>
      <c r="AV94" s="576"/>
      <c r="AW94" s="595"/>
      <c r="AX94" s="595"/>
      <c r="AY94" s="595"/>
      <c r="AZ94" s="595"/>
      <c r="BA94" s="595"/>
      <c r="BB94" s="595"/>
      <c r="BC94" s="595"/>
      <c r="BF94" s="581"/>
      <c r="BG94" s="576"/>
      <c r="BH94" s="595"/>
      <c r="BI94" s="595"/>
      <c r="BJ94" s="595"/>
      <c r="BK94" s="595"/>
      <c r="BL94" s="595"/>
      <c r="BM94" s="595"/>
      <c r="BN94" s="595"/>
      <c r="BQ94" s="581"/>
      <c r="BR94" s="576"/>
      <c r="BS94" s="595"/>
      <c r="BT94" s="595"/>
      <c r="BU94" s="595"/>
      <c r="BV94" s="595"/>
      <c r="BW94" s="595"/>
      <c r="BX94" s="595"/>
      <c r="BY94" s="595"/>
      <c r="CB94" s="581"/>
      <c r="CC94" s="576"/>
      <c r="CD94" s="595"/>
      <c r="CE94" s="595"/>
      <c r="CF94" s="595"/>
      <c r="CG94" s="595"/>
      <c r="CH94" s="595"/>
      <c r="CI94" s="595"/>
      <c r="CJ94" s="595"/>
      <c r="CM94" s="581"/>
      <c r="CN94" s="576"/>
      <c r="CO94" s="595"/>
      <c r="CP94" s="595"/>
      <c r="CQ94" s="595"/>
      <c r="CR94" s="595"/>
      <c r="CS94" s="595"/>
      <c r="CT94" s="595"/>
      <c r="CU94" s="595"/>
      <c r="CX94" s="581"/>
      <c r="CY94" s="576"/>
      <c r="CZ94" s="595"/>
      <c r="DA94" s="595"/>
      <c r="DB94" s="595"/>
      <c r="DC94" s="595"/>
      <c r="DD94" s="595"/>
      <c r="DE94" s="595"/>
      <c r="DF94" s="595"/>
      <c r="DI94" s="581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</row>
    <row r="95" spans="1:127" s="12" customFormat="1" x14ac:dyDescent="0.25">
      <c r="C95" s="576"/>
      <c r="D95" s="576"/>
      <c r="E95" s="576"/>
      <c r="F95" s="576"/>
      <c r="G95" s="576"/>
      <c r="H95" s="576"/>
      <c r="I95" s="576"/>
      <c r="J95" s="576"/>
      <c r="N95" s="581"/>
      <c r="O95" s="576"/>
      <c r="P95" s="595"/>
      <c r="Q95" s="595"/>
      <c r="R95" s="595"/>
      <c r="S95" s="595"/>
      <c r="T95" s="595"/>
      <c r="U95" s="595"/>
      <c r="V95" s="595"/>
      <c r="Y95" s="581"/>
      <c r="Z95" s="576"/>
      <c r="AA95" s="595"/>
      <c r="AB95" s="595"/>
      <c r="AC95" s="595"/>
      <c r="AD95" s="595"/>
      <c r="AE95" s="595"/>
      <c r="AF95" s="595"/>
      <c r="AG95" s="595"/>
      <c r="AJ95" s="581"/>
      <c r="AK95" s="576"/>
      <c r="AL95" s="595"/>
      <c r="AM95" s="595"/>
      <c r="AN95" s="595"/>
      <c r="AO95" s="595"/>
      <c r="AP95" s="595"/>
      <c r="AQ95" s="595"/>
      <c r="AR95" s="595"/>
      <c r="AU95" s="581"/>
      <c r="AV95" s="576"/>
      <c r="AW95" s="595"/>
      <c r="AX95" s="595"/>
      <c r="AY95" s="595"/>
      <c r="AZ95" s="595"/>
      <c r="BA95" s="595"/>
      <c r="BB95" s="595"/>
      <c r="BC95" s="595"/>
      <c r="BF95" s="581"/>
      <c r="BG95" s="576"/>
      <c r="BH95" s="595"/>
      <c r="BI95" s="595"/>
      <c r="BJ95" s="595"/>
      <c r="BK95" s="595"/>
      <c r="BL95" s="595"/>
      <c r="BM95" s="595"/>
      <c r="BN95" s="595"/>
      <c r="BQ95" s="581"/>
      <c r="BR95" s="576"/>
      <c r="BS95" s="595"/>
      <c r="BT95" s="595"/>
      <c r="BU95" s="595"/>
      <c r="BV95" s="595"/>
      <c r="BW95" s="595"/>
      <c r="BX95" s="595"/>
      <c r="BY95" s="595"/>
      <c r="CB95" s="581"/>
      <c r="CC95" s="576"/>
      <c r="CD95" s="595"/>
      <c r="CE95" s="595"/>
      <c r="CF95" s="595"/>
      <c r="CG95" s="595"/>
      <c r="CH95" s="595"/>
      <c r="CI95" s="595"/>
      <c r="CJ95" s="595"/>
      <c r="CM95" s="581"/>
      <c r="CN95" s="576"/>
      <c r="CO95" s="595"/>
      <c r="CP95" s="595"/>
      <c r="CQ95" s="595"/>
      <c r="CR95" s="595"/>
      <c r="CS95" s="595"/>
      <c r="CT95" s="595"/>
      <c r="CU95" s="595"/>
      <c r="CX95" s="581"/>
      <c r="CY95" s="576"/>
      <c r="CZ95" s="595"/>
      <c r="DA95" s="595"/>
      <c r="DB95" s="595"/>
      <c r="DC95" s="595"/>
      <c r="DD95" s="595"/>
      <c r="DE95" s="595"/>
      <c r="DF95" s="595"/>
      <c r="DI95" s="581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</row>
    <row r="96" spans="1:127" s="12" customFormat="1" x14ac:dyDescent="0.25">
      <c r="C96" s="576"/>
      <c r="D96" s="576"/>
      <c r="E96" s="576"/>
      <c r="F96" s="576"/>
      <c r="G96" s="576"/>
      <c r="H96" s="576"/>
      <c r="I96" s="576"/>
      <c r="J96" s="576"/>
      <c r="N96" s="581"/>
      <c r="O96" s="576"/>
      <c r="P96" s="595"/>
      <c r="Q96" s="595"/>
      <c r="R96" s="595"/>
      <c r="S96" s="595"/>
      <c r="T96" s="595"/>
      <c r="U96" s="595"/>
      <c r="V96" s="595"/>
      <c r="Y96" s="581"/>
      <c r="Z96" s="576"/>
      <c r="AA96" s="595"/>
      <c r="AB96" s="595"/>
      <c r="AC96" s="595"/>
      <c r="AD96" s="595"/>
      <c r="AE96" s="595"/>
      <c r="AF96" s="595"/>
      <c r="AG96" s="595"/>
      <c r="AJ96" s="581"/>
      <c r="AK96" s="576"/>
      <c r="AL96" s="595"/>
      <c r="AM96" s="595"/>
      <c r="AN96" s="595"/>
      <c r="AO96" s="595"/>
      <c r="AP96" s="595"/>
      <c r="AQ96" s="595"/>
      <c r="AR96" s="595"/>
      <c r="AU96" s="581"/>
      <c r="AV96" s="576"/>
      <c r="AW96" s="595"/>
      <c r="AX96" s="595"/>
      <c r="AY96" s="595"/>
      <c r="AZ96" s="595"/>
      <c r="BA96" s="595"/>
      <c r="BB96" s="595"/>
      <c r="BC96" s="595"/>
      <c r="BF96" s="581"/>
      <c r="BG96" s="576"/>
      <c r="BH96" s="595"/>
      <c r="BI96" s="595"/>
      <c r="BJ96" s="595"/>
      <c r="BK96" s="595"/>
      <c r="BL96" s="595"/>
      <c r="BM96" s="595"/>
      <c r="BN96" s="595"/>
      <c r="BQ96" s="581"/>
      <c r="BR96" s="576"/>
      <c r="BS96" s="595"/>
      <c r="BT96" s="595"/>
      <c r="BU96" s="595"/>
      <c r="BV96" s="595"/>
      <c r="BW96" s="595"/>
      <c r="BX96" s="595"/>
      <c r="BY96" s="595"/>
      <c r="CB96" s="581"/>
      <c r="CC96" s="576"/>
      <c r="CD96" s="595"/>
      <c r="CE96" s="595"/>
      <c r="CF96" s="595"/>
      <c r="CG96" s="595"/>
      <c r="CH96" s="595"/>
      <c r="CI96" s="595"/>
      <c r="CJ96" s="595"/>
      <c r="CM96" s="581"/>
      <c r="CN96" s="576"/>
      <c r="CO96" s="595"/>
      <c r="CP96" s="595"/>
      <c r="CQ96" s="595"/>
      <c r="CR96" s="595"/>
      <c r="CS96" s="595"/>
      <c r="CT96" s="595"/>
      <c r="CU96" s="595"/>
      <c r="CX96" s="581"/>
      <c r="CY96" s="576"/>
      <c r="CZ96" s="595"/>
      <c r="DA96" s="595"/>
      <c r="DB96" s="595"/>
      <c r="DC96" s="595"/>
      <c r="DD96" s="595"/>
      <c r="DE96" s="595"/>
      <c r="DF96" s="595"/>
      <c r="DI96" s="581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</row>
    <row r="97" spans="3:127" s="12" customFormat="1" x14ac:dyDescent="0.25">
      <c r="C97" s="576"/>
      <c r="D97" s="576"/>
      <c r="E97" s="576"/>
      <c r="F97" s="576"/>
      <c r="G97" s="576"/>
      <c r="H97" s="576"/>
      <c r="I97" s="576"/>
      <c r="J97" s="576"/>
      <c r="N97" s="581"/>
      <c r="O97" s="576"/>
      <c r="P97" s="595"/>
      <c r="Q97" s="595"/>
      <c r="R97" s="595"/>
      <c r="S97" s="595"/>
      <c r="T97" s="595"/>
      <c r="U97" s="595"/>
      <c r="V97" s="595"/>
      <c r="Y97" s="581"/>
      <c r="Z97" s="576"/>
      <c r="AA97" s="595"/>
      <c r="AB97" s="595"/>
      <c r="AC97" s="595"/>
      <c r="AD97" s="595"/>
      <c r="AE97" s="595"/>
      <c r="AF97" s="595"/>
      <c r="AG97" s="595"/>
      <c r="AJ97" s="581"/>
      <c r="AK97" s="576"/>
      <c r="AL97" s="595"/>
      <c r="AM97" s="595"/>
      <c r="AN97" s="595"/>
      <c r="AO97" s="595"/>
      <c r="AP97" s="595"/>
      <c r="AQ97" s="595"/>
      <c r="AR97" s="595"/>
      <c r="AU97" s="581"/>
      <c r="AV97" s="576"/>
      <c r="AW97" s="595"/>
      <c r="AX97" s="595"/>
      <c r="AY97" s="595"/>
      <c r="AZ97" s="595"/>
      <c r="BA97" s="595"/>
      <c r="BB97" s="595"/>
      <c r="BC97" s="595"/>
      <c r="BF97" s="581"/>
      <c r="BG97" s="576"/>
      <c r="BH97" s="595"/>
      <c r="BI97" s="595"/>
      <c r="BJ97" s="595"/>
      <c r="BK97" s="595"/>
      <c r="BL97" s="595"/>
      <c r="BM97" s="595"/>
      <c r="BN97" s="595"/>
      <c r="BQ97" s="581"/>
      <c r="BR97" s="576"/>
      <c r="BS97" s="595"/>
      <c r="BT97" s="595"/>
      <c r="BU97" s="595"/>
      <c r="BV97" s="595"/>
      <c r="BW97" s="595"/>
      <c r="BX97" s="595"/>
      <c r="BY97" s="595"/>
      <c r="CB97" s="581"/>
      <c r="CC97" s="576"/>
      <c r="CD97" s="595"/>
      <c r="CE97" s="595"/>
      <c r="CF97" s="595"/>
      <c r="CG97" s="595"/>
      <c r="CH97" s="595"/>
      <c r="CI97" s="595"/>
      <c r="CJ97" s="595"/>
      <c r="CM97" s="581"/>
      <c r="CN97" s="576"/>
      <c r="CO97" s="595"/>
      <c r="CP97" s="595"/>
      <c r="CQ97" s="595"/>
      <c r="CR97" s="595"/>
      <c r="CS97" s="595"/>
      <c r="CT97" s="595"/>
      <c r="CU97" s="595"/>
      <c r="CX97" s="581"/>
      <c r="CY97" s="576"/>
      <c r="CZ97" s="595"/>
      <c r="DA97" s="595"/>
      <c r="DB97" s="595"/>
      <c r="DC97" s="595"/>
      <c r="DD97" s="595"/>
      <c r="DE97" s="595"/>
      <c r="DF97" s="595"/>
      <c r="DI97" s="581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</row>
    <row r="98" spans="3:127" s="12" customFormat="1" x14ac:dyDescent="0.25">
      <c r="C98" s="576"/>
      <c r="D98" s="576"/>
      <c r="E98" s="576"/>
      <c r="F98" s="576"/>
      <c r="G98" s="576"/>
      <c r="H98" s="576"/>
      <c r="I98" s="576"/>
      <c r="J98" s="576"/>
      <c r="N98" s="581"/>
      <c r="O98" s="576"/>
      <c r="P98" s="595"/>
      <c r="Q98" s="595"/>
      <c r="R98" s="595"/>
      <c r="S98" s="595"/>
      <c r="T98" s="595"/>
      <c r="U98" s="595"/>
      <c r="V98" s="595"/>
      <c r="Y98" s="581"/>
      <c r="Z98" s="576"/>
      <c r="AA98" s="595"/>
      <c r="AB98" s="595"/>
      <c r="AC98" s="595"/>
      <c r="AD98" s="595"/>
      <c r="AE98" s="595"/>
      <c r="AF98" s="595"/>
      <c r="AG98" s="595"/>
      <c r="AJ98" s="581"/>
      <c r="AK98" s="576"/>
      <c r="AL98" s="595"/>
      <c r="AM98" s="595"/>
      <c r="AN98" s="595"/>
      <c r="AO98" s="595"/>
      <c r="AP98" s="595"/>
      <c r="AQ98" s="595"/>
      <c r="AR98" s="595"/>
      <c r="AU98" s="581"/>
      <c r="AV98" s="576"/>
      <c r="AW98" s="595"/>
      <c r="AX98" s="595"/>
      <c r="AY98" s="595"/>
      <c r="AZ98" s="595"/>
      <c r="BA98" s="595"/>
      <c r="BB98" s="595"/>
      <c r="BC98" s="595"/>
      <c r="BF98" s="581"/>
      <c r="BG98" s="576"/>
      <c r="BH98" s="595"/>
      <c r="BI98" s="595"/>
      <c r="BJ98" s="595"/>
      <c r="BK98" s="595"/>
      <c r="BL98" s="595"/>
      <c r="BM98" s="595"/>
      <c r="BN98" s="595"/>
      <c r="BQ98" s="581"/>
      <c r="BR98" s="576"/>
      <c r="BS98" s="595"/>
      <c r="BT98" s="595"/>
      <c r="BU98" s="595"/>
      <c r="BV98" s="595"/>
      <c r="BW98" s="595"/>
      <c r="BX98" s="595"/>
      <c r="BY98" s="595"/>
      <c r="CB98" s="581"/>
      <c r="CC98" s="576"/>
      <c r="CD98" s="595"/>
      <c r="CE98" s="595"/>
      <c r="CF98" s="595"/>
      <c r="CG98" s="595"/>
      <c r="CH98" s="595"/>
      <c r="CI98" s="595"/>
      <c r="CJ98" s="595"/>
      <c r="CM98" s="581"/>
      <c r="CN98" s="576"/>
      <c r="CO98" s="595"/>
      <c r="CP98" s="595"/>
      <c r="CQ98" s="595"/>
      <c r="CR98" s="595"/>
      <c r="CS98" s="595"/>
      <c r="CT98" s="595"/>
      <c r="CU98" s="595"/>
      <c r="CX98" s="581"/>
      <c r="CY98" s="576"/>
      <c r="CZ98" s="595"/>
      <c r="DA98" s="595"/>
      <c r="DB98" s="595"/>
      <c r="DC98" s="595"/>
      <c r="DD98" s="595"/>
      <c r="DE98" s="595"/>
      <c r="DF98" s="595"/>
      <c r="DI98" s="581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</row>
    <row r="99" spans="3:127" s="12" customFormat="1" x14ac:dyDescent="0.25">
      <c r="C99" s="576"/>
      <c r="D99" s="576"/>
      <c r="E99" s="576"/>
      <c r="F99" s="576"/>
      <c r="G99" s="576"/>
      <c r="H99" s="576"/>
      <c r="I99" s="576"/>
      <c r="J99" s="576"/>
      <c r="N99" s="581"/>
      <c r="O99" s="576"/>
      <c r="P99" s="595"/>
      <c r="Q99" s="595"/>
      <c r="R99" s="595"/>
      <c r="S99" s="595"/>
      <c r="T99" s="595"/>
      <c r="U99" s="595"/>
      <c r="V99" s="595"/>
      <c r="Y99" s="581"/>
      <c r="Z99" s="576"/>
      <c r="AA99" s="595"/>
      <c r="AB99" s="595"/>
      <c r="AC99" s="595"/>
      <c r="AD99" s="595"/>
      <c r="AE99" s="595"/>
      <c r="AF99" s="595"/>
      <c r="AG99" s="595"/>
      <c r="AJ99" s="581"/>
      <c r="AK99" s="576"/>
      <c r="AL99" s="595"/>
      <c r="AM99" s="595"/>
      <c r="AN99" s="595"/>
      <c r="AO99" s="595"/>
      <c r="AP99" s="595"/>
      <c r="AQ99" s="595"/>
      <c r="AR99" s="595"/>
      <c r="AU99" s="581"/>
      <c r="AV99" s="576"/>
      <c r="AW99" s="595"/>
      <c r="AX99" s="595"/>
      <c r="AY99" s="595"/>
      <c r="AZ99" s="595"/>
      <c r="BA99" s="595"/>
      <c r="BB99" s="595"/>
      <c r="BC99" s="595"/>
      <c r="BF99" s="581"/>
      <c r="BG99" s="576"/>
      <c r="BH99" s="595"/>
      <c r="BI99" s="595"/>
      <c r="BJ99" s="595"/>
      <c r="BK99" s="595"/>
      <c r="BL99" s="595"/>
      <c r="BM99" s="595"/>
      <c r="BN99" s="595"/>
      <c r="BQ99" s="581"/>
      <c r="BR99" s="576"/>
      <c r="BS99" s="595"/>
      <c r="BT99" s="595"/>
      <c r="BU99" s="595"/>
      <c r="BV99" s="595"/>
      <c r="BW99" s="595"/>
      <c r="BX99" s="595"/>
      <c r="BY99" s="595"/>
      <c r="CB99" s="581"/>
      <c r="CC99" s="576"/>
      <c r="CD99" s="595"/>
      <c r="CE99" s="595"/>
      <c r="CF99" s="595"/>
      <c r="CG99" s="595"/>
      <c r="CH99" s="595"/>
      <c r="CI99" s="595"/>
      <c r="CJ99" s="595"/>
      <c r="CM99" s="581"/>
      <c r="CN99" s="576"/>
      <c r="CO99" s="595"/>
      <c r="CP99" s="595"/>
      <c r="CQ99" s="595"/>
      <c r="CR99" s="595"/>
      <c r="CS99" s="595"/>
      <c r="CT99" s="595"/>
      <c r="CU99" s="595"/>
      <c r="CX99" s="581"/>
      <c r="CY99" s="576"/>
      <c r="CZ99" s="595"/>
      <c r="DA99" s="595"/>
      <c r="DB99" s="595"/>
      <c r="DC99" s="595"/>
      <c r="DD99" s="595"/>
      <c r="DE99" s="595"/>
      <c r="DF99" s="595"/>
      <c r="DI99" s="581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</row>
    <row r="100" spans="3:127" s="12" customFormat="1" x14ac:dyDescent="0.25">
      <c r="C100" s="576"/>
      <c r="D100" s="576"/>
      <c r="E100" s="576"/>
      <c r="F100" s="576"/>
      <c r="G100" s="576"/>
      <c r="H100" s="576"/>
      <c r="I100" s="576"/>
      <c r="J100" s="576"/>
      <c r="N100" s="581"/>
      <c r="O100" s="576"/>
      <c r="P100" s="595"/>
      <c r="Q100" s="595"/>
      <c r="R100" s="595"/>
      <c r="S100" s="595"/>
      <c r="T100" s="595"/>
      <c r="U100" s="595"/>
      <c r="V100" s="595"/>
      <c r="Y100" s="581"/>
      <c r="Z100" s="576"/>
      <c r="AA100" s="595"/>
      <c r="AB100" s="595"/>
      <c r="AC100" s="595"/>
      <c r="AD100" s="595"/>
      <c r="AE100" s="595"/>
      <c r="AF100" s="595"/>
      <c r="AG100" s="595"/>
      <c r="AJ100" s="581"/>
      <c r="AK100" s="576"/>
      <c r="AL100" s="595"/>
      <c r="AM100" s="595"/>
      <c r="AN100" s="595"/>
      <c r="AO100" s="595"/>
      <c r="AP100" s="595"/>
      <c r="AQ100" s="595"/>
      <c r="AR100" s="595"/>
      <c r="AU100" s="581"/>
      <c r="AV100" s="576"/>
      <c r="AW100" s="595"/>
      <c r="AX100" s="595"/>
      <c r="AY100" s="595"/>
      <c r="AZ100" s="595"/>
      <c r="BA100" s="595"/>
      <c r="BB100" s="595"/>
      <c r="BC100" s="595"/>
      <c r="BF100" s="581"/>
      <c r="BG100" s="576"/>
      <c r="BH100" s="595"/>
      <c r="BI100" s="595"/>
      <c r="BJ100" s="595"/>
      <c r="BK100" s="595"/>
      <c r="BL100" s="595"/>
      <c r="BM100" s="595"/>
      <c r="BN100" s="595"/>
      <c r="BQ100" s="581"/>
      <c r="BR100" s="576"/>
      <c r="BS100" s="595"/>
      <c r="BT100" s="595"/>
      <c r="BU100" s="595"/>
      <c r="BV100" s="595"/>
      <c r="BW100" s="595"/>
      <c r="BX100" s="595"/>
      <c r="BY100" s="595"/>
      <c r="CB100" s="581"/>
      <c r="CC100" s="576"/>
      <c r="CD100" s="595"/>
      <c r="CE100" s="595"/>
      <c r="CF100" s="595"/>
      <c r="CG100" s="595"/>
      <c r="CH100" s="595"/>
      <c r="CI100" s="595"/>
      <c r="CJ100" s="595"/>
      <c r="CM100" s="581"/>
      <c r="CN100" s="576"/>
      <c r="CO100" s="595"/>
      <c r="CP100" s="595"/>
      <c r="CQ100" s="595"/>
      <c r="CR100" s="595"/>
      <c r="CS100" s="595"/>
      <c r="CT100" s="595"/>
      <c r="CU100" s="595"/>
      <c r="CX100" s="581"/>
      <c r="CY100" s="576"/>
      <c r="CZ100" s="595"/>
      <c r="DA100" s="595"/>
      <c r="DB100" s="595"/>
      <c r="DC100" s="595"/>
      <c r="DD100" s="595"/>
      <c r="DE100" s="595"/>
      <c r="DF100" s="595"/>
      <c r="DI100" s="581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</row>
    <row r="101" spans="3:127" s="12" customFormat="1" x14ac:dyDescent="0.25">
      <c r="C101" s="576"/>
      <c r="D101" s="576"/>
      <c r="E101" s="576"/>
      <c r="F101" s="576"/>
      <c r="G101" s="576"/>
      <c r="H101" s="576"/>
      <c r="I101" s="576"/>
      <c r="J101" s="576"/>
      <c r="N101" s="581"/>
      <c r="O101" s="576"/>
      <c r="P101" s="595"/>
      <c r="Q101" s="595"/>
      <c r="R101" s="595"/>
      <c r="S101" s="595"/>
      <c r="T101" s="595"/>
      <c r="U101" s="595"/>
      <c r="V101" s="595"/>
      <c r="Y101" s="581"/>
      <c r="Z101" s="576"/>
      <c r="AA101" s="595"/>
      <c r="AB101" s="595"/>
      <c r="AC101" s="595"/>
      <c r="AD101" s="595"/>
      <c r="AE101" s="595"/>
      <c r="AF101" s="595"/>
      <c r="AG101" s="595"/>
      <c r="AJ101" s="581"/>
      <c r="AK101" s="576"/>
      <c r="AL101" s="595"/>
      <c r="AM101" s="595"/>
      <c r="AN101" s="595"/>
      <c r="AO101" s="595"/>
      <c r="AP101" s="595"/>
      <c r="AQ101" s="595"/>
      <c r="AR101" s="595"/>
      <c r="AU101" s="581"/>
      <c r="AV101" s="576"/>
      <c r="AW101" s="595"/>
      <c r="AX101" s="595"/>
      <c r="AY101" s="595"/>
      <c r="AZ101" s="595"/>
      <c r="BA101" s="595"/>
      <c r="BB101" s="595"/>
      <c r="BC101" s="595"/>
      <c r="BF101" s="581"/>
      <c r="BG101" s="576"/>
      <c r="BH101" s="595"/>
      <c r="BI101" s="595"/>
      <c r="BJ101" s="595"/>
      <c r="BK101" s="595"/>
      <c r="BL101" s="595"/>
      <c r="BM101" s="595"/>
      <c r="BN101" s="595"/>
      <c r="BQ101" s="581"/>
      <c r="BR101" s="576"/>
      <c r="BS101" s="595"/>
      <c r="BT101" s="595"/>
      <c r="BU101" s="595"/>
      <c r="BV101" s="595"/>
      <c r="BW101" s="595"/>
      <c r="BX101" s="595"/>
      <c r="BY101" s="595"/>
      <c r="CB101" s="581"/>
      <c r="CC101" s="576"/>
      <c r="CD101" s="595"/>
      <c r="CE101" s="595"/>
      <c r="CF101" s="595"/>
      <c r="CG101" s="595"/>
      <c r="CH101" s="595"/>
      <c r="CI101" s="595"/>
      <c r="CJ101" s="595"/>
      <c r="CM101" s="581"/>
      <c r="CN101" s="576"/>
      <c r="CO101" s="595"/>
      <c r="CP101" s="595"/>
      <c r="CQ101" s="595"/>
      <c r="CR101" s="595"/>
      <c r="CS101" s="595"/>
      <c r="CT101" s="595"/>
      <c r="CU101" s="595"/>
      <c r="CX101" s="581"/>
      <c r="CY101" s="576"/>
      <c r="CZ101" s="595"/>
      <c r="DA101" s="595"/>
      <c r="DB101" s="595"/>
      <c r="DC101" s="595"/>
      <c r="DD101" s="595"/>
      <c r="DE101" s="595"/>
      <c r="DF101" s="595"/>
      <c r="DI101" s="581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</row>
    <row r="102" spans="3:127" s="12" customFormat="1" x14ac:dyDescent="0.25">
      <c r="C102" s="576"/>
      <c r="D102" s="576"/>
      <c r="E102" s="576"/>
      <c r="F102" s="576"/>
      <c r="G102" s="576"/>
      <c r="H102" s="576"/>
      <c r="I102" s="576"/>
      <c r="J102" s="576"/>
      <c r="N102" s="581"/>
      <c r="O102" s="576"/>
      <c r="P102" s="595"/>
      <c r="Q102" s="595"/>
      <c r="R102" s="595"/>
      <c r="S102" s="595"/>
      <c r="T102" s="595"/>
      <c r="U102" s="595"/>
      <c r="V102" s="595"/>
      <c r="Y102" s="581"/>
      <c r="Z102" s="576"/>
      <c r="AA102" s="595"/>
      <c r="AB102" s="595"/>
      <c r="AC102" s="595"/>
      <c r="AD102" s="595"/>
      <c r="AE102" s="595"/>
      <c r="AF102" s="595"/>
      <c r="AG102" s="595"/>
      <c r="AJ102" s="581"/>
      <c r="AK102" s="576"/>
      <c r="AL102" s="595"/>
      <c r="AM102" s="595"/>
      <c r="AN102" s="595"/>
      <c r="AO102" s="595"/>
      <c r="AP102" s="595"/>
      <c r="AQ102" s="595"/>
      <c r="AR102" s="595"/>
      <c r="AU102" s="581"/>
      <c r="AV102" s="576"/>
      <c r="AW102" s="595"/>
      <c r="AX102" s="595"/>
      <c r="AY102" s="595"/>
      <c r="AZ102" s="595"/>
      <c r="BA102" s="595"/>
      <c r="BB102" s="595"/>
      <c r="BC102" s="595"/>
      <c r="BF102" s="581"/>
      <c r="BG102" s="576"/>
      <c r="BH102" s="595"/>
      <c r="BI102" s="595"/>
      <c r="BJ102" s="595"/>
      <c r="BK102" s="595"/>
      <c r="BL102" s="595"/>
      <c r="BM102" s="595"/>
      <c r="BN102" s="595"/>
      <c r="BQ102" s="581"/>
      <c r="BR102" s="576"/>
      <c r="BS102" s="595"/>
      <c r="BT102" s="595"/>
      <c r="BU102" s="595"/>
      <c r="BV102" s="595"/>
      <c r="BW102" s="595"/>
      <c r="BX102" s="595"/>
      <c r="BY102" s="595"/>
      <c r="CB102" s="581"/>
      <c r="CC102" s="576"/>
      <c r="CD102" s="595"/>
      <c r="CE102" s="595"/>
      <c r="CF102" s="595"/>
      <c r="CG102" s="595"/>
      <c r="CH102" s="595"/>
      <c r="CI102" s="595"/>
      <c r="CJ102" s="595"/>
      <c r="CM102" s="581"/>
      <c r="CN102" s="576"/>
      <c r="CO102" s="595"/>
      <c r="CP102" s="595"/>
      <c r="CQ102" s="595"/>
      <c r="CR102" s="595"/>
      <c r="CS102" s="595"/>
      <c r="CT102" s="595"/>
      <c r="CU102" s="595"/>
      <c r="CX102" s="581"/>
      <c r="CY102" s="576"/>
      <c r="CZ102" s="595"/>
      <c r="DA102" s="595"/>
      <c r="DB102" s="595"/>
      <c r="DC102" s="595"/>
      <c r="DD102" s="595"/>
      <c r="DE102" s="595"/>
      <c r="DF102" s="595"/>
      <c r="DI102" s="581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</row>
    <row r="103" spans="3:127" s="12" customFormat="1" x14ac:dyDescent="0.25">
      <c r="C103" s="576"/>
      <c r="D103" s="576"/>
      <c r="E103" s="576"/>
      <c r="F103" s="576"/>
      <c r="G103" s="576"/>
      <c r="H103" s="576"/>
      <c r="I103" s="576"/>
      <c r="J103" s="576"/>
      <c r="N103" s="581"/>
      <c r="O103" s="576"/>
      <c r="P103" s="595"/>
      <c r="Q103" s="595"/>
      <c r="R103" s="595"/>
      <c r="S103" s="595"/>
      <c r="T103" s="595"/>
      <c r="U103" s="595"/>
      <c r="V103" s="595"/>
      <c r="Y103" s="581"/>
      <c r="Z103" s="576"/>
      <c r="AA103" s="595"/>
      <c r="AB103" s="595"/>
      <c r="AC103" s="595"/>
      <c r="AD103" s="595"/>
      <c r="AE103" s="595"/>
      <c r="AF103" s="595"/>
      <c r="AG103" s="595"/>
      <c r="AJ103" s="581"/>
      <c r="AK103" s="576"/>
      <c r="AL103" s="595"/>
      <c r="AM103" s="595"/>
      <c r="AN103" s="595"/>
      <c r="AO103" s="595"/>
      <c r="AP103" s="595"/>
      <c r="AQ103" s="595"/>
      <c r="AR103" s="595"/>
      <c r="AU103" s="581"/>
      <c r="AV103" s="576"/>
      <c r="AW103" s="595"/>
      <c r="AX103" s="595"/>
      <c r="AY103" s="595"/>
      <c r="AZ103" s="595"/>
      <c r="BA103" s="595"/>
      <c r="BB103" s="595"/>
      <c r="BC103" s="595"/>
      <c r="BF103" s="581"/>
      <c r="BG103" s="576"/>
      <c r="BH103" s="595"/>
      <c r="BI103" s="595"/>
      <c r="BJ103" s="595"/>
      <c r="BK103" s="595"/>
      <c r="BL103" s="595"/>
      <c r="BM103" s="595"/>
      <c r="BN103" s="595"/>
      <c r="BQ103" s="581"/>
      <c r="BR103" s="576"/>
      <c r="BS103" s="595"/>
      <c r="BT103" s="595"/>
      <c r="BU103" s="595"/>
      <c r="BV103" s="595"/>
      <c r="BW103" s="595"/>
      <c r="BX103" s="595"/>
      <c r="BY103" s="595"/>
      <c r="CB103" s="581"/>
      <c r="CC103" s="576"/>
      <c r="CD103" s="595"/>
      <c r="CE103" s="595"/>
      <c r="CF103" s="595"/>
      <c r="CG103" s="595"/>
      <c r="CH103" s="595"/>
      <c r="CI103" s="595"/>
      <c r="CJ103" s="595"/>
      <c r="CM103" s="581"/>
      <c r="CN103" s="576"/>
      <c r="CO103" s="595"/>
      <c r="CP103" s="595"/>
      <c r="CQ103" s="595"/>
      <c r="CR103" s="595"/>
      <c r="CS103" s="595"/>
      <c r="CT103" s="595"/>
      <c r="CU103" s="595"/>
      <c r="CX103" s="581"/>
      <c r="CY103" s="576"/>
      <c r="CZ103" s="595"/>
      <c r="DA103" s="595"/>
      <c r="DB103" s="595"/>
      <c r="DC103" s="595"/>
      <c r="DD103" s="595"/>
      <c r="DE103" s="595"/>
      <c r="DF103" s="595"/>
      <c r="DI103" s="581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</row>
    <row r="104" spans="3:127" s="12" customFormat="1" x14ac:dyDescent="0.25">
      <c r="C104" s="576"/>
      <c r="D104" s="576"/>
      <c r="E104" s="576"/>
      <c r="F104" s="576"/>
      <c r="G104" s="576"/>
      <c r="H104" s="576"/>
      <c r="I104" s="576"/>
      <c r="J104" s="576"/>
      <c r="N104" s="581"/>
      <c r="O104" s="576"/>
      <c r="P104" s="595"/>
      <c r="Q104" s="595"/>
      <c r="R104" s="595"/>
      <c r="S104" s="595"/>
      <c r="T104" s="595"/>
      <c r="U104" s="595"/>
      <c r="V104" s="595"/>
      <c r="Y104" s="581"/>
      <c r="Z104" s="576"/>
      <c r="AA104" s="595"/>
      <c r="AB104" s="595"/>
      <c r="AC104" s="595"/>
      <c r="AD104" s="595"/>
      <c r="AE104" s="595"/>
      <c r="AF104" s="595"/>
      <c r="AG104" s="595"/>
      <c r="AJ104" s="581"/>
      <c r="AK104" s="576"/>
      <c r="AL104" s="595"/>
      <c r="AM104" s="595"/>
      <c r="AN104" s="595"/>
      <c r="AO104" s="595"/>
      <c r="AP104" s="595"/>
      <c r="AQ104" s="595"/>
      <c r="AR104" s="595"/>
      <c r="AU104" s="581"/>
      <c r="AV104" s="576"/>
      <c r="AW104" s="595"/>
      <c r="AX104" s="595"/>
      <c r="AY104" s="595"/>
      <c r="AZ104" s="595"/>
      <c r="BA104" s="595"/>
      <c r="BB104" s="595"/>
      <c r="BC104" s="595"/>
      <c r="BF104" s="581"/>
      <c r="BG104" s="576"/>
      <c r="BH104" s="595"/>
      <c r="BI104" s="595"/>
      <c r="BJ104" s="595"/>
      <c r="BK104" s="595"/>
      <c r="BL104" s="595"/>
      <c r="BM104" s="595"/>
      <c r="BN104" s="595"/>
      <c r="BQ104" s="581"/>
      <c r="BR104" s="576"/>
      <c r="BS104" s="595"/>
      <c r="BT104" s="595"/>
      <c r="BU104" s="595"/>
      <c r="BV104" s="595"/>
      <c r="BW104" s="595"/>
      <c r="BX104" s="595"/>
      <c r="BY104" s="595"/>
      <c r="CB104" s="581"/>
      <c r="CC104" s="576"/>
      <c r="CD104" s="595"/>
      <c r="CE104" s="595"/>
      <c r="CF104" s="595"/>
      <c r="CG104" s="595"/>
      <c r="CH104" s="595"/>
      <c r="CI104" s="595"/>
      <c r="CJ104" s="595"/>
      <c r="CM104" s="581"/>
      <c r="CN104" s="576"/>
      <c r="CO104" s="595"/>
      <c r="CP104" s="595"/>
      <c r="CQ104" s="595"/>
      <c r="CR104" s="595"/>
      <c r="CS104" s="595"/>
      <c r="CT104" s="595"/>
      <c r="CU104" s="595"/>
      <c r="CX104" s="581"/>
      <c r="CY104" s="576"/>
      <c r="CZ104" s="595"/>
      <c r="DA104" s="595"/>
      <c r="DB104" s="595"/>
      <c r="DC104" s="595"/>
      <c r="DD104" s="595"/>
      <c r="DE104" s="595"/>
      <c r="DF104" s="595"/>
      <c r="DI104" s="581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</row>
    <row r="105" spans="3:127" s="12" customFormat="1" x14ac:dyDescent="0.25">
      <c r="C105" s="576"/>
      <c r="D105" s="576"/>
      <c r="E105" s="576"/>
      <c r="F105" s="576"/>
      <c r="G105" s="576"/>
      <c r="H105" s="576"/>
      <c r="I105" s="576"/>
      <c r="J105" s="576"/>
      <c r="N105" s="581"/>
      <c r="O105" s="576"/>
      <c r="P105" s="595"/>
      <c r="Q105" s="595"/>
      <c r="R105" s="595"/>
      <c r="S105" s="595"/>
      <c r="T105" s="595"/>
      <c r="U105" s="595"/>
      <c r="V105" s="595"/>
      <c r="Y105" s="581"/>
      <c r="Z105" s="576"/>
      <c r="AA105" s="595"/>
      <c r="AB105" s="595"/>
      <c r="AC105" s="595"/>
      <c r="AD105" s="595"/>
      <c r="AE105" s="595"/>
      <c r="AF105" s="595"/>
      <c r="AG105" s="595"/>
      <c r="AJ105" s="581"/>
      <c r="AK105" s="576"/>
      <c r="AL105" s="595"/>
      <c r="AM105" s="595"/>
      <c r="AN105" s="595"/>
      <c r="AO105" s="595"/>
      <c r="AP105" s="595"/>
      <c r="AQ105" s="595"/>
      <c r="AR105" s="595"/>
      <c r="AU105" s="581"/>
      <c r="AV105" s="576"/>
      <c r="AW105" s="595"/>
      <c r="AX105" s="595"/>
      <c r="AY105" s="595"/>
      <c r="AZ105" s="595"/>
      <c r="BA105" s="595"/>
      <c r="BB105" s="595"/>
      <c r="BC105" s="595"/>
      <c r="BF105" s="581"/>
      <c r="BG105" s="576"/>
      <c r="BH105" s="595"/>
      <c r="BI105" s="595"/>
      <c r="BJ105" s="595"/>
      <c r="BK105" s="595"/>
      <c r="BL105" s="595"/>
      <c r="BM105" s="595"/>
      <c r="BN105" s="595"/>
      <c r="BQ105" s="581"/>
      <c r="BR105" s="576"/>
      <c r="BS105" s="595"/>
      <c r="BT105" s="595"/>
      <c r="BU105" s="595"/>
      <c r="BV105" s="595"/>
      <c r="BW105" s="595"/>
      <c r="BX105" s="595"/>
      <c r="BY105" s="595"/>
      <c r="CB105" s="581"/>
      <c r="CC105" s="576"/>
      <c r="CD105" s="595"/>
      <c r="CE105" s="595"/>
      <c r="CF105" s="595"/>
      <c r="CG105" s="595"/>
      <c r="CH105" s="595"/>
      <c r="CI105" s="595"/>
      <c r="CJ105" s="595"/>
      <c r="CM105" s="581"/>
      <c r="CN105" s="576"/>
      <c r="CO105" s="595"/>
      <c r="CP105" s="595"/>
      <c r="CQ105" s="595"/>
      <c r="CR105" s="595"/>
      <c r="CS105" s="595"/>
      <c r="CT105" s="595"/>
      <c r="CU105" s="595"/>
      <c r="CX105" s="581"/>
      <c r="CY105" s="576"/>
      <c r="CZ105" s="595"/>
      <c r="DA105" s="595"/>
      <c r="DB105" s="595"/>
      <c r="DC105" s="595"/>
      <c r="DD105" s="595"/>
      <c r="DE105" s="595"/>
      <c r="DF105" s="595"/>
      <c r="DI105" s="581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</row>
    <row r="106" spans="3:127" s="12" customFormat="1" x14ac:dyDescent="0.25">
      <c r="C106" s="576"/>
      <c r="D106" s="576"/>
      <c r="E106" s="576"/>
      <c r="F106" s="576"/>
      <c r="G106" s="576"/>
      <c r="H106" s="576"/>
      <c r="I106" s="576"/>
      <c r="J106" s="576"/>
      <c r="N106" s="581"/>
      <c r="O106" s="576"/>
      <c r="P106" s="595"/>
      <c r="Q106" s="595"/>
      <c r="R106" s="595"/>
      <c r="S106" s="595"/>
      <c r="T106" s="595"/>
      <c r="U106" s="595"/>
      <c r="V106" s="595"/>
      <c r="Y106" s="581"/>
      <c r="Z106" s="576"/>
      <c r="AA106" s="595"/>
      <c r="AB106" s="595"/>
      <c r="AC106" s="595"/>
      <c r="AD106" s="595"/>
      <c r="AE106" s="595"/>
      <c r="AF106" s="595"/>
      <c r="AG106" s="595"/>
      <c r="AJ106" s="581"/>
      <c r="AK106" s="576"/>
      <c r="AL106" s="595"/>
      <c r="AM106" s="595"/>
      <c r="AN106" s="595"/>
      <c r="AO106" s="595"/>
      <c r="AP106" s="595"/>
      <c r="AQ106" s="595"/>
      <c r="AR106" s="595"/>
      <c r="AU106" s="581"/>
      <c r="AV106" s="576"/>
      <c r="AW106" s="595"/>
      <c r="AX106" s="595"/>
      <c r="AY106" s="595"/>
      <c r="AZ106" s="595"/>
      <c r="BA106" s="595"/>
      <c r="BB106" s="595"/>
      <c r="BC106" s="595"/>
      <c r="BF106" s="581"/>
      <c r="BG106" s="576"/>
      <c r="BH106" s="595"/>
      <c r="BI106" s="595"/>
      <c r="BJ106" s="595"/>
      <c r="BK106" s="595"/>
      <c r="BL106" s="595"/>
      <c r="BM106" s="595"/>
      <c r="BN106" s="595"/>
      <c r="BQ106" s="581"/>
      <c r="BR106" s="576"/>
      <c r="BS106" s="595"/>
      <c r="BT106" s="595"/>
      <c r="BU106" s="595"/>
      <c r="BV106" s="595"/>
      <c r="BW106" s="595"/>
      <c r="BX106" s="595"/>
      <c r="BY106" s="595"/>
      <c r="CB106" s="581"/>
      <c r="CC106" s="576"/>
      <c r="CD106" s="595"/>
      <c r="CE106" s="595"/>
      <c r="CF106" s="595"/>
      <c r="CG106" s="595"/>
      <c r="CH106" s="595"/>
      <c r="CI106" s="595"/>
      <c r="CJ106" s="595"/>
      <c r="CM106" s="581"/>
      <c r="CN106" s="576"/>
      <c r="CO106" s="595"/>
      <c r="CP106" s="595"/>
      <c r="CQ106" s="595"/>
      <c r="CR106" s="595"/>
      <c r="CS106" s="595"/>
      <c r="CT106" s="595"/>
      <c r="CU106" s="595"/>
      <c r="CX106" s="581"/>
      <c r="CY106" s="576"/>
      <c r="CZ106" s="595"/>
      <c r="DA106" s="595"/>
      <c r="DB106" s="595"/>
      <c r="DC106" s="595"/>
      <c r="DD106" s="595"/>
      <c r="DE106" s="595"/>
      <c r="DF106" s="595"/>
      <c r="DI106" s="581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</row>
    <row r="107" spans="3:127" s="12" customFormat="1" x14ac:dyDescent="0.25">
      <c r="C107" s="576"/>
      <c r="D107" s="576"/>
      <c r="E107" s="576"/>
      <c r="F107" s="576"/>
      <c r="G107" s="576"/>
      <c r="H107" s="576"/>
      <c r="I107" s="576"/>
      <c r="J107" s="576"/>
      <c r="N107" s="581"/>
      <c r="O107" s="576"/>
      <c r="P107" s="595"/>
      <c r="Q107" s="595"/>
      <c r="R107" s="595"/>
      <c r="S107" s="595"/>
      <c r="T107" s="595"/>
      <c r="U107" s="595"/>
      <c r="V107" s="595"/>
      <c r="Y107" s="581"/>
      <c r="Z107" s="576"/>
      <c r="AA107" s="595"/>
      <c r="AB107" s="595"/>
      <c r="AC107" s="595"/>
      <c r="AD107" s="595"/>
      <c r="AE107" s="595"/>
      <c r="AF107" s="595"/>
      <c r="AG107" s="595"/>
      <c r="AJ107" s="581"/>
      <c r="AK107" s="576"/>
      <c r="AL107" s="595"/>
      <c r="AM107" s="595"/>
      <c r="AN107" s="595"/>
      <c r="AO107" s="595"/>
      <c r="AP107" s="595"/>
      <c r="AQ107" s="595"/>
      <c r="AR107" s="595"/>
      <c r="AU107" s="581"/>
      <c r="AV107" s="576"/>
      <c r="AW107" s="595"/>
      <c r="AX107" s="595"/>
      <c r="AY107" s="595"/>
      <c r="AZ107" s="595"/>
      <c r="BA107" s="595"/>
      <c r="BB107" s="595"/>
      <c r="BC107" s="595"/>
      <c r="BF107" s="581"/>
      <c r="BG107" s="576"/>
      <c r="BH107" s="595"/>
      <c r="BI107" s="595"/>
      <c r="BJ107" s="595"/>
      <c r="BK107" s="595"/>
      <c r="BL107" s="595"/>
      <c r="BM107" s="595"/>
      <c r="BN107" s="595"/>
      <c r="BQ107" s="581"/>
      <c r="BR107" s="576"/>
      <c r="BS107" s="595"/>
      <c r="BT107" s="595"/>
      <c r="BU107" s="595"/>
      <c r="BV107" s="595"/>
      <c r="BW107" s="595"/>
      <c r="BX107" s="595"/>
      <c r="BY107" s="595"/>
      <c r="CB107" s="581"/>
      <c r="CC107" s="576"/>
      <c r="CD107" s="595"/>
      <c r="CE107" s="595"/>
      <c r="CF107" s="595"/>
      <c r="CG107" s="595"/>
      <c r="CH107" s="595"/>
      <c r="CI107" s="595"/>
      <c r="CJ107" s="595"/>
      <c r="CM107" s="581"/>
      <c r="CN107" s="576"/>
      <c r="CO107" s="595"/>
      <c r="CP107" s="595"/>
      <c r="CQ107" s="595"/>
      <c r="CR107" s="595"/>
      <c r="CS107" s="595"/>
      <c r="CT107" s="595"/>
      <c r="CU107" s="595"/>
      <c r="CX107" s="581"/>
      <c r="CY107" s="576"/>
      <c r="CZ107" s="595"/>
      <c r="DA107" s="595"/>
      <c r="DB107" s="595"/>
      <c r="DC107" s="595"/>
      <c r="DD107" s="595"/>
      <c r="DE107" s="595"/>
      <c r="DF107" s="595"/>
      <c r="DI107" s="581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</row>
    <row r="108" spans="3:127" s="12" customFormat="1" x14ac:dyDescent="0.25">
      <c r="C108" s="576"/>
      <c r="D108" s="576"/>
      <c r="E108" s="576"/>
      <c r="F108" s="576"/>
      <c r="G108" s="576"/>
      <c r="H108" s="576"/>
      <c r="I108" s="576"/>
      <c r="J108" s="576"/>
      <c r="N108" s="581"/>
      <c r="O108" s="576"/>
      <c r="P108" s="595"/>
      <c r="Q108" s="595"/>
      <c r="R108" s="595"/>
      <c r="S108" s="595"/>
      <c r="T108" s="595"/>
      <c r="U108" s="595"/>
      <c r="V108" s="595"/>
      <c r="Y108" s="581"/>
      <c r="Z108" s="576"/>
      <c r="AA108" s="595"/>
      <c r="AB108" s="595"/>
      <c r="AC108" s="595"/>
      <c r="AD108" s="595"/>
      <c r="AE108" s="595"/>
      <c r="AF108" s="595"/>
      <c r="AG108" s="595"/>
      <c r="AJ108" s="581"/>
      <c r="AK108" s="576"/>
      <c r="AL108" s="595"/>
      <c r="AM108" s="595"/>
      <c r="AN108" s="595"/>
      <c r="AO108" s="595"/>
      <c r="AP108" s="595"/>
      <c r="AQ108" s="595"/>
      <c r="AR108" s="595"/>
      <c r="AU108" s="581"/>
      <c r="AV108" s="576"/>
      <c r="AW108" s="595"/>
      <c r="AX108" s="595"/>
      <c r="AY108" s="595"/>
      <c r="AZ108" s="595"/>
      <c r="BA108" s="595"/>
      <c r="BB108" s="595"/>
      <c r="BC108" s="595"/>
      <c r="BF108" s="581"/>
      <c r="BG108" s="576"/>
      <c r="BH108" s="595"/>
      <c r="BI108" s="595"/>
      <c r="BJ108" s="595"/>
      <c r="BK108" s="595"/>
      <c r="BL108" s="595"/>
      <c r="BM108" s="595"/>
      <c r="BN108" s="595"/>
      <c r="BQ108" s="581"/>
      <c r="BR108" s="576"/>
      <c r="BS108" s="595"/>
      <c r="BT108" s="595"/>
      <c r="BU108" s="595"/>
      <c r="BV108" s="595"/>
      <c r="BW108" s="595"/>
      <c r="BX108" s="595"/>
      <c r="BY108" s="595"/>
      <c r="CB108" s="581"/>
      <c r="CC108" s="576"/>
      <c r="CD108" s="595"/>
      <c r="CE108" s="595"/>
      <c r="CF108" s="595"/>
      <c r="CG108" s="595"/>
      <c r="CH108" s="595"/>
      <c r="CI108" s="595"/>
      <c r="CJ108" s="595"/>
      <c r="CM108" s="581"/>
      <c r="CN108" s="576"/>
      <c r="CO108" s="595"/>
      <c r="CP108" s="595"/>
      <c r="CQ108" s="595"/>
      <c r="CR108" s="595"/>
      <c r="CS108" s="595"/>
      <c r="CT108" s="595"/>
      <c r="CU108" s="595"/>
      <c r="CX108" s="581"/>
      <c r="CY108" s="576"/>
      <c r="CZ108" s="595"/>
      <c r="DA108" s="595"/>
      <c r="DB108" s="595"/>
      <c r="DC108" s="595"/>
      <c r="DD108" s="595"/>
      <c r="DE108" s="595"/>
      <c r="DF108" s="595"/>
      <c r="DI108" s="581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</row>
    <row r="109" spans="3:127" s="12" customFormat="1" x14ac:dyDescent="0.25">
      <c r="C109" s="576"/>
      <c r="D109" s="576"/>
      <c r="E109" s="576"/>
      <c r="F109" s="576"/>
      <c r="G109" s="576"/>
      <c r="H109" s="576"/>
      <c r="I109" s="576"/>
      <c r="J109" s="576"/>
      <c r="N109" s="581"/>
      <c r="O109" s="576"/>
      <c r="P109" s="595"/>
      <c r="Q109" s="595"/>
      <c r="R109" s="595"/>
      <c r="S109" s="595"/>
      <c r="T109" s="595"/>
      <c r="U109" s="595"/>
      <c r="V109" s="595"/>
      <c r="Y109" s="581"/>
      <c r="Z109" s="576"/>
      <c r="AA109" s="595"/>
      <c r="AB109" s="595"/>
      <c r="AC109" s="595"/>
      <c r="AD109" s="595"/>
      <c r="AE109" s="595"/>
      <c r="AF109" s="595"/>
      <c r="AG109" s="595"/>
      <c r="AJ109" s="581"/>
      <c r="AK109" s="576"/>
      <c r="AL109" s="595"/>
      <c r="AM109" s="595"/>
      <c r="AN109" s="595"/>
      <c r="AO109" s="595"/>
      <c r="AP109" s="595"/>
      <c r="AQ109" s="595"/>
      <c r="AR109" s="595"/>
      <c r="AU109" s="581"/>
      <c r="AV109" s="576"/>
      <c r="AW109" s="595"/>
      <c r="AX109" s="595"/>
      <c r="AY109" s="595"/>
      <c r="AZ109" s="595"/>
      <c r="BA109" s="595"/>
      <c r="BB109" s="595"/>
      <c r="BC109" s="595"/>
      <c r="BF109" s="581"/>
      <c r="BG109" s="576"/>
      <c r="BH109" s="595"/>
      <c r="BI109" s="595"/>
      <c r="BJ109" s="595"/>
      <c r="BK109" s="595"/>
      <c r="BL109" s="595"/>
      <c r="BM109" s="595"/>
      <c r="BN109" s="595"/>
      <c r="BQ109" s="581"/>
      <c r="BR109" s="576"/>
      <c r="BS109" s="595"/>
      <c r="BT109" s="595"/>
      <c r="BU109" s="595"/>
      <c r="BV109" s="595"/>
      <c r="BW109" s="595"/>
      <c r="BX109" s="595"/>
      <c r="BY109" s="595"/>
      <c r="CB109" s="581"/>
      <c r="CC109" s="576"/>
      <c r="CD109" s="595"/>
      <c r="CE109" s="595"/>
      <c r="CF109" s="595"/>
      <c r="CG109" s="595"/>
      <c r="CH109" s="595"/>
      <c r="CI109" s="595"/>
      <c r="CJ109" s="595"/>
      <c r="CM109" s="581"/>
      <c r="CN109" s="576"/>
      <c r="CO109" s="595"/>
      <c r="CP109" s="595"/>
      <c r="CQ109" s="595"/>
      <c r="CR109" s="595"/>
      <c r="CS109" s="595"/>
      <c r="CT109" s="595"/>
      <c r="CU109" s="595"/>
      <c r="CX109" s="581"/>
      <c r="CY109" s="576"/>
      <c r="CZ109" s="595"/>
      <c r="DA109" s="595"/>
      <c r="DB109" s="595"/>
      <c r="DC109" s="595"/>
      <c r="DD109" s="595"/>
      <c r="DE109" s="595"/>
      <c r="DF109" s="595"/>
      <c r="DI109" s="581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</row>
    <row r="110" spans="3:127" s="12" customFormat="1" x14ac:dyDescent="0.25">
      <c r="C110" s="576"/>
      <c r="D110" s="576"/>
      <c r="E110" s="576"/>
      <c r="F110" s="576"/>
      <c r="G110" s="576"/>
      <c r="H110" s="576"/>
      <c r="I110" s="576"/>
      <c r="J110" s="576"/>
      <c r="N110" s="581"/>
      <c r="O110" s="576"/>
      <c r="P110" s="595"/>
      <c r="Q110" s="595"/>
      <c r="R110" s="595"/>
      <c r="S110" s="595"/>
      <c r="T110" s="595"/>
      <c r="U110" s="595"/>
      <c r="V110" s="595"/>
      <c r="Y110" s="581"/>
      <c r="Z110" s="576"/>
      <c r="AA110" s="595"/>
      <c r="AB110" s="595"/>
      <c r="AC110" s="595"/>
      <c r="AD110" s="595"/>
      <c r="AE110" s="595"/>
      <c r="AF110" s="595"/>
      <c r="AG110" s="595"/>
      <c r="AJ110" s="581"/>
      <c r="AK110" s="576"/>
      <c r="AL110" s="595"/>
      <c r="AM110" s="595"/>
      <c r="AN110" s="595"/>
      <c r="AO110" s="595"/>
      <c r="AP110" s="595"/>
      <c r="AQ110" s="595"/>
      <c r="AR110" s="595"/>
      <c r="AU110" s="581"/>
      <c r="AV110" s="576"/>
      <c r="AW110" s="595"/>
      <c r="AX110" s="595"/>
      <c r="AY110" s="595"/>
      <c r="AZ110" s="595"/>
      <c r="BA110" s="595"/>
      <c r="BB110" s="595"/>
      <c r="BC110" s="595"/>
      <c r="BF110" s="581"/>
      <c r="BG110" s="576"/>
      <c r="BH110" s="595"/>
      <c r="BI110" s="595"/>
      <c r="BJ110" s="595"/>
      <c r="BK110" s="595"/>
      <c r="BL110" s="595"/>
      <c r="BM110" s="595"/>
      <c r="BN110" s="595"/>
      <c r="BQ110" s="581"/>
      <c r="BR110" s="576"/>
      <c r="BS110" s="595"/>
      <c r="BT110" s="595"/>
      <c r="BU110" s="595"/>
      <c r="BV110" s="595"/>
      <c r="BW110" s="595"/>
      <c r="BX110" s="595"/>
      <c r="BY110" s="595"/>
      <c r="CB110" s="581"/>
      <c r="CC110" s="576"/>
      <c r="CD110" s="595"/>
      <c r="CE110" s="595"/>
      <c r="CF110" s="595"/>
      <c r="CG110" s="595"/>
      <c r="CH110" s="595"/>
      <c r="CI110" s="595"/>
      <c r="CJ110" s="595"/>
      <c r="CM110" s="581"/>
      <c r="CN110" s="576"/>
      <c r="CO110" s="595"/>
      <c r="CP110" s="595"/>
      <c r="CQ110" s="595"/>
      <c r="CR110" s="595"/>
      <c r="CS110" s="595"/>
      <c r="CT110" s="595"/>
      <c r="CU110" s="595"/>
      <c r="CX110" s="581"/>
      <c r="CY110" s="576"/>
      <c r="CZ110" s="595"/>
      <c r="DA110" s="595"/>
      <c r="DB110" s="595"/>
      <c r="DC110" s="595"/>
      <c r="DD110" s="595"/>
      <c r="DE110" s="595"/>
      <c r="DF110" s="595"/>
      <c r="DI110" s="581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</row>
    <row r="111" spans="3:127" s="12" customFormat="1" x14ac:dyDescent="0.25">
      <c r="C111" s="576"/>
      <c r="D111" s="576"/>
      <c r="E111" s="576"/>
      <c r="F111" s="576"/>
      <c r="G111" s="576"/>
      <c r="H111" s="576"/>
      <c r="I111" s="576"/>
      <c r="J111" s="576"/>
      <c r="N111" s="581"/>
      <c r="O111" s="576"/>
      <c r="P111" s="595"/>
      <c r="Q111" s="595"/>
      <c r="R111" s="595"/>
      <c r="S111" s="595"/>
      <c r="T111" s="595"/>
      <c r="U111" s="595"/>
      <c r="V111" s="595"/>
      <c r="Y111" s="581"/>
      <c r="Z111" s="576"/>
      <c r="AA111" s="595"/>
      <c r="AB111" s="595"/>
      <c r="AC111" s="595"/>
      <c r="AD111" s="595"/>
      <c r="AE111" s="595"/>
      <c r="AF111" s="595"/>
      <c r="AG111" s="595"/>
      <c r="AJ111" s="581"/>
      <c r="AK111" s="576"/>
      <c r="AL111" s="595"/>
      <c r="AM111" s="595"/>
      <c r="AN111" s="595"/>
      <c r="AO111" s="595"/>
      <c r="AP111" s="595"/>
      <c r="AQ111" s="595"/>
      <c r="AR111" s="595"/>
      <c r="AU111" s="581"/>
      <c r="AV111" s="576"/>
      <c r="AW111" s="595"/>
      <c r="AX111" s="595"/>
      <c r="AY111" s="595"/>
      <c r="AZ111" s="595"/>
      <c r="BA111" s="595"/>
      <c r="BB111" s="595"/>
      <c r="BC111" s="595"/>
      <c r="BF111" s="581"/>
      <c r="BG111" s="576"/>
      <c r="BH111" s="595"/>
      <c r="BI111" s="595"/>
      <c r="BJ111" s="595"/>
      <c r="BK111" s="595"/>
      <c r="BL111" s="595"/>
      <c r="BM111" s="595"/>
      <c r="BN111" s="595"/>
      <c r="BQ111" s="581"/>
      <c r="BR111" s="576"/>
      <c r="BS111" s="595"/>
      <c r="BT111" s="595"/>
      <c r="BU111" s="595"/>
      <c r="BV111" s="595"/>
      <c r="BW111" s="595"/>
      <c r="BX111" s="595"/>
      <c r="BY111" s="595"/>
      <c r="CB111" s="581"/>
      <c r="CC111" s="576"/>
      <c r="CD111" s="595"/>
      <c r="CE111" s="595"/>
      <c r="CF111" s="595"/>
      <c r="CG111" s="595"/>
      <c r="CH111" s="595"/>
      <c r="CI111" s="595"/>
      <c r="CJ111" s="595"/>
      <c r="CM111" s="581"/>
      <c r="CN111" s="576"/>
      <c r="CO111" s="595"/>
      <c r="CP111" s="595"/>
      <c r="CQ111" s="595"/>
      <c r="CR111" s="595"/>
      <c r="CS111" s="595"/>
      <c r="CT111" s="595"/>
      <c r="CU111" s="595"/>
      <c r="CX111" s="581"/>
      <c r="CY111" s="576"/>
      <c r="CZ111" s="595"/>
      <c r="DA111" s="595"/>
      <c r="DB111" s="595"/>
      <c r="DC111" s="595"/>
      <c r="DD111" s="595"/>
      <c r="DE111" s="595"/>
      <c r="DF111" s="595"/>
      <c r="DI111" s="581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</row>
    <row r="112" spans="3:127" s="12" customFormat="1" x14ac:dyDescent="0.25">
      <c r="C112" s="576"/>
      <c r="D112" s="576"/>
      <c r="E112" s="576"/>
      <c r="F112" s="576"/>
      <c r="G112" s="576"/>
      <c r="H112" s="576"/>
      <c r="I112" s="576"/>
      <c r="J112" s="576"/>
      <c r="N112" s="581"/>
      <c r="O112" s="576"/>
      <c r="P112" s="595"/>
      <c r="Q112" s="595"/>
      <c r="R112" s="595"/>
      <c r="S112" s="595"/>
      <c r="T112" s="595"/>
      <c r="U112" s="595"/>
      <c r="V112" s="595"/>
      <c r="Y112" s="581"/>
      <c r="Z112" s="576"/>
      <c r="AA112" s="595"/>
      <c r="AB112" s="595"/>
      <c r="AC112" s="595"/>
      <c r="AD112" s="595"/>
      <c r="AE112" s="595"/>
      <c r="AF112" s="595"/>
      <c r="AG112" s="595"/>
      <c r="AJ112" s="581"/>
      <c r="AK112" s="576"/>
      <c r="AL112" s="595"/>
      <c r="AM112" s="595"/>
      <c r="AN112" s="595"/>
      <c r="AO112" s="595"/>
      <c r="AP112" s="595"/>
      <c r="AQ112" s="595"/>
      <c r="AR112" s="595"/>
      <c r="AU112" s="581"/>
      <c r="AV112" s="576"/>
      <c r="AW112" s="595"/>
      <c r="AX112" s="595"/>
      <c r="AY112" s="595"/>
      <c r="AZ112" s="595"/>
      <c r="BA112" s="595"/>
      <c r="BB112" s="595"/>
      <c r="BC112" s="595"/>
      <c r="BF112" s="581"/>
      <c r="BG112" s="576"/>
      <c r="BH112" s="595"/>
      <c r="BI112" s="595"/>
      <c r="BJ112" s="595"/>
      <c r="BK112" s="595"/>
      <c r="BL112" s="595"/>
      <c r="BM112" s="595"/>
      <c r="BN112" s="595"/>
      <c r="BQ112" s="581"/>
      <c r="BR112" s="576"/>
      <c r="BS112" s="595"/>
      <c r="BT112" s="595"/>
      <c r="BU112" s="595"/>
      <c r="BV112" s="595"/>
      <c r="BW112" s="595"/>
      <c r="BX112" s="595"/>
      <c r="BY112" s="595"/>
      <c r="CB112" s="581"/>
      <c r="CC112" s="576"/>
      <c r="CD112" s="595"/>
      <c r="CE112" s="595"/>
      <c r="CF112" s="595"/>
      <c r="CG112" s="595"/>
      <c r="CH112" s="595"/>
      <c r="CI112" s="595"/>
      <c r="CJ112" s="595"/>
      <c r="CM112" s="581"/>
      <c r="CN112" s="576"/>
      <c r="CO112" s="595"/>
      <c r="CP112" s="595"/>
      <c r="CQ112" s="595"/>
      <c r="CR112" s="595"/>
      <c r="CS112" s="595"/>
      <c r="CT112" s="595"/>
      <c r="CU112" s="595"/>
      <c r="CX112" s="581"/>
      <c r="CY112" s="576"/>
      <c r="CZ112" s="595"/>
      <c r="DA112" s="595"/>
      <c r="DB112" s="595"/>
      <c r="DC112" s="595"/>
      <c r="DD112" s="595"/>
      <c r="DE112" s="595"/>
      <c r="DF112" s="595"/>
      <c r="DI112" s="581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</row>
    <row r="113" spans="3:127" s="12" customFormat="1" x14ac:dyDescent="0.25">
      <c r="C113" s="576"/>
      <c r="D113" s="576"/>
      <c r="E113" s="576"/>
      <c r="F113" s="576"/>
      <c r="G113" s="576"/>
      <c r="H113" s="576"/>
      <c r="I113" s="576"/>
      <c r="J113" s="576"/>
      <c r="N113" s="581"/>
      <c r="O113" s="576"/>
      <c r="P113" s="595"/>
      <c r="Q113" s="595"/>
      <c r="R113" s="595"/>
      <c r="S113" s="595"/>
      <c r="T113" s="595"/>
      <c r="U113" s="595"/>
      <c r="V113" s="595"/>
      <c r="Y113" s="581"/>
      <c r="Z113" s="576"/>
      <c r="AA113" s="595"/>
      <c r="AB113" s="595"/>
      <c r="AC113" s="595"/>
      <c r="AD113" s="595"/>
      <c r="AE113" s="595"/>
      <c r="AF113" s="595"/>
      <c r="AG113" s="595"/>
      <c r="AJ113" s="581"/>
      <c r="AK113" s="576"/>
      <c r="AL113" s="595"/>
      <c r="AM113" s="595"/>
      <c r="AN113" s="595"/>
      <c r="AO113" s="595"/>
      <c r="AP113" s="595"/>
      <c r="AQ113" s="595"/>
      <c r="AR113" s="595"/>
      <c r="AU113" s="581"/>
      <c r="AV113" s="576"/>
      <c r="AW113" s="595"/>
      <c r="AX113" s="595"/>
      <c r="AY113" s="595"/>
      <c r="AZ113" s="595"/>
      <c r="BA113" s="595"/>
      <c r="BB113" s="595"/>
      <c r="BC113" s="595"/>
      <c r="BF113" s="581"/>
      <c r="BG113" s="576"/>
      <c r="BH113" s="595"/>
      <c r="BI113" s="595"/>
      <c r="BJ113" s="595"/>
      <c r="BK113" s="595"/>
      <c r="BL113" s="595"/>
      <c r="BM113" s="595"/>
      <c r="BN113" s="595"/>
      <c r="BQ113" s="581"/>
      <c r="BR113" s="576"/>
      <c r="BS113" s="595"/>
      <c r="BT113" s="595"/>
      <c r="BU113" s="595"/>
      <c r="BV113" s="595"/>
      <c r="BW113" s="595"/>
      <c r="BX113" s="595"/>
      <c r="BY113" s="595"/>
      <c r="CB113" s="581"/>
      <c r="CC113" s="576"/>
      <c r="CD113" s="595"/>
      <c r="CE113" s="595"/>
      <c r="CF113" s="595"/>
      <c r="CG113" s="595"/>
      <c r="CH113" s="595"/>
      <c r="CI113" s="595"/>
      <c r="CJ113" s="595"/>
      <c r="CM113" s="581"/>
      <c r="CN113" s="576"/>
      <c r="CO113" s="595"/>
      <c r="CP113" s="595"/>
      <c r="CQ113" s="595"/>
      <c r="CR113" s="595"/>
      <c r="CS113" s="595"/>
      <c r="CT113" s="595"/>
      <c r="CU113" s="595"/>
      <c r="CX113" s="581"/>
      <c r="CY113" s="576"/>
      <c r="CZ113" s="595"/>
      <c r="DA113" s="595"/>
      <c r="DB113" s="595"/>
      <c r="DC113" s="595"/>
      <c r="DD113" s="595"/>
      <c r="DE113" s="595"/>
      <c r="DF113" s="595"/>
      <c r="DI113" s="581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</row>
    <row r="114" spans="3:127" s="12" customFormat="1" x14ac:dyDescent="0.25">
      <c r="C114" s="576"/>
      <c r="D114" s="576"/>
      <c r="E114" s="576"/>
      <c r="F114" s="576"/>
      <c r="G114" s="576"/>
      <c r="H114" s="576"/>
      <c r="I114" s="576"/>
      <c r="J114" s="576"/>
      <c r="N114" s="581"/>
      <c r="O114" s="576"/>
      <c r="P114" s="595"/>
      <c r="Q114" s="595"/>
      <c r="R114" s="595"/>
      <c r="S114" s="595"/>
      <c r="T114" s="595"/>
      <c r="U114" s="595"/>
      <c r="V114" s="595"/>
      <c r="Y114" s="581"/>
      <c r="Z114" s="576"/>
      <c r="AA114" s="595"/>
      <c r="AB114" s="595"/>
      <c r="AC114" s="595"/>
      <c r="AD114" s="595"/>
      <c r="AE114" s="595"/>
      <c r="AF114" s="595"/>
      <c r="AG114" s="595"/>
      <c r="AJ114" s="581"/>
      <c r="AK114" s="576"/>
      <c r="AL114" s="595"/>
      <c r="AM114" s="595"/>
      <c r="AN114" s="595"/>
      <c r="AO114" s="595"/>
      <c r="AP114" s="595"/>
      <c r="AQ114" s="595"/>
      <c r="AR114" s="595"/>
      <c r="AU114" s="581"/>
      <c r="AV114" s="576"/>
      <c r="AW114" s="595"/>
      <c r="AX114" s="595"/>
      <c r="AY114" s="595"/>
      <c r="AZ114" s="595"/>
      <c r="BA114" s="595"/>
      <c r="BB114" s="595"/>
      <c r="BC114" s="595"/>
      <c r="BF114" s="581"/>
      <c r="BG114" s="576"/>
      <c r="BH114" s="595"/>
      <c r="BI114" s="595"/>
      <c r="BJ114" s="595"/>
      <c r="BK114" s="595"/>
      <c r="BL114" s="595"/>
      <c r="BM114" s="595"/>
      <c r="BN114" s="595"/>
      <c r="BQ114" s="581"/>
      <c r="BR114" s="576"/>
      <c r="BS114" s="595"/>
      <c r="BT114" s="595"/>
      <c r="BU114" s="595"/>
      <c r="BV114" s="595"/>
      <c r="BW114" s="595"/>
      <c r="BX114" s="595"/>
      <c r="BY114" s="595"/>
      <c r="CB114" s="581"/>
      <c r="CC114" s="576"/>
      <c r="CD114" s="595"/>
      <c r="CE114" s="595"/>
      <c r="CF114" s="595"/>
      <c r="CG114" s="595"/>
      <c r="CH114" s="595"/>
      <c r="CI114" s="595"/>
      <c r="CJ114" s="595"/>
      <c r="CM114" s="581"/>
      <c r="CN114" s="576"/>
      <c r="CO114" s="595"/>
      <c r="CP114" s="595"/>
      <c r="CQ114" s="595"/>
      <c r="CR114" s="595"/>
      <c r="CS114" s="595"/>
      <c r="CT114" s="595"/>
      <c r="CU114" s="595"/>
      <c r="CX114" s="581"/>
      <c r="CY114" s="576"/>
      <c r="CZ114" s="595"/>
      <c r="DA114" s="595"/>
      <c r="DB114" s="595"/>
      <c r="DC114" s="595"/>
      <c r="DD114" s="595"/>
      <c r="DE114" s="595"/>
      <c r="DF114" s="595"/>
      <c r="DI114" s="581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</row>
    <row r="115" spans="3:127" s="12" customFormat="1" x14ac:dyDescent="0.25">
      <c r="C115" s="576"/>
      <c r="D115" s="576"/>
      <c r="E115" s="576"/>
      <c r="F115" s="576"/>
      <c r="G115" s="576"/>
      <c r="H115" s="576"/>
      <c r="I115" s="576"/>
      <c r="J115" s="576"/>
      <c r="N115" s="581"/>
      <c r="O115" s="576"/>
      <c r="P115" s="595"/>
      <c r="Q115" s="595"/>
      <c r="R115" s="595"/>
      <c r="S115" s="595"/>
      <c r="T115" s="595"/>
      <c r="U115" s="595"/>
      <c r="V115" s="595"/>
      <c r="Y115" s="581"/>
      <c r="Z115" s="576"/>
      <c r="AA115" s="595"/>
      <c r="AB115" s="595"/>
      <c r="AC115" s="595"/>
      <c r="AD115" s="595"/>
      <c r="AE115" s="595"/>
      <c r="AF115" s="595"/>
      <c r="AG115" s="595"/>
      <c r="AJ115" s="581"/>
      <c r="AK115" s="576"/>
      <c r="AL115" s="595"/>
      <c r="AM115" s="595"/>
      <c r="AN115" s="595"/>
      <c r="AO115" s="595"/>
      <c r="AP115" s="595"/>
      <c r="AQ115" s="595"/>
      <c r="AR115" s="595"/>
      <c r="AU115" s="581"/>
      <c r="AV115" s="576"/>
      <c r="AW115" s="595"/>
      <c r="AX115" s="595"/>
      <c r="AY115" s="595"/>
      <c r="AZ115" s="595"/>
      <c r="BA115" s="595"/>
      <c r="BB115" s="595"/>
      <c r="BC115" s="595"/>
      <c r="BF115" s="581"/>
      <c r="BG115" s="576"/>
      <c r="BH115" s="595"/>
      <c r="BI115" s="595"/>
      <c r="BJ115" s="595"/>
      <c r="BK115" s="595"/>
      <c r="BL115" s="595"/>
      <c r="BM115" s="595"/>
      <c r="BN115" s="595"/>
      <c r="BQ115" s="581"/>
      <c r="BR115" s="576"/>
      <c r="BS115" s="595"/>
      <c r="BT115" s="595"/>
      <c r="BU115" s="595"/>
      <c r="BV115" s="595"/>
      <c r="BW115" s="595"/>
      <c r="BX115" s="595"/>
      <c r="BY115" s="595"/>
      <c r="CB115" s="581"/>
      <c r="CC115" s="576"/>
      <c r="CD115" s="595"/>
      <c r="CE115" s="595"/>
      <c r="CF115" s="595"/>
      <c r="CG115" s="595"/>
      <c r="CH115" s="595"/>
      <c r="CI115" s="595"/>
      <c r="CJ115" s="595"/>
      <c r="CM115" s="581"/>
      <c r="CN115" s="576"/>
      <c r="CO115" s="595"/>
      <c r="CP115" s="595"/>
      <c r="CQ115" s="595"/>
      <c r="CR115" s="595"/>
      <c r="CS115" s="595"/>
      <c r="CT115" s="595"/>
      <c r="CU115" s="595"/>
      <c r="CX115" s="581"/>
      <c r="CY115" s="576"/>
      <c r="CZ115" s="595"/>
      <c r="DA115" s="595"/>
      <c r="DB115" s="595"/>
      <c r="DC115" s="595"/>
      <c r="DD115" s="595"/>
      <c r="DE115" s="595"/>
      <c r="DF115" s="595"/>
      <c r="DI115" s="581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</row>
    <row r="116" spans="3:127" s="12" customFormat="1" x14ac:dyDescent="0.25">
      <c r="C116" s="576"/>
      <c r="D116" s="576"/>
      <c r="E116" s="576"/>
      <c r="F116" s="576"/>
      <c r="G116" s="576"/>
      <c r="H116" s="576"/>
      <c r="I116" s="576"/>
      <c r="J116" s="576"/>
      <c r="N116" s="581"/>
      <c r="O116" s="576"/>
      <c r="P116" s="595"/>
      <c r="Q116" s="595"/>
      <c r="R116" s="595"/>
      <c r="S116" s="595"/>
      <c r="T116" s="595"/>
      <c r="U116" s="595"/>
      <c r="V116" s="595"/>
      <c r="Y116" s="581"/>
      <c r="Z116" s="576"/>
      <c r="AA116" s="595"/>
      <c r="AB116" s="595"/>
      <c r="AC116" s="595"/>
      <c r="AD116" s="595"/>
      <c r="AE116" s="595"/>
      <c r="AF116" s="595"/>
      <c r="AG116" s="595"/>
      <c r="AJ116" s="581"/>
      <c r="AK116" s="576"/>
      <c r="AL116" s="595"/>
      <c r="AM116" s="595"/>
      <c r="AN116" s="595"/>
      <c r="AO116" s="595"/>
      <c r="AP116" s="595"/>
      <c r="AQ116" s="595"/>
      <c r="AR116" s="595"/>
      <c r="AU116" s="581"/>
      <c r="AV116" s="576"/>
      <c r="AW116" s="595"/>
      <c r="AX116" s="595"/>
      <c r="AY116" s="595"/>
      <c r="AZ116" s="595"/>
      <c r="BA116" s="595"/>
      <c r="BB116" s="595"/>
      <c r="BC116" s="595"/>
      <c r="BF116" s="581"/>
      <c r="BG116" s="576"/>
      <c r="BH116" s="595"/>
      <c r="BI116" s="595"/>
      <c r="BJ116" s="595"/>
      <c r="BK116" s="595"/>
      <c r="BL116" s="595"/>
      <c r="BM116" s="595"/>
      <c r="BN116" s="595"/>
      <c r="BQ116" s="581"/>
      <c r="BR116" s="576"/>
      <c r="BS116" s="595"/>
      <c r="BT116" s="595"/>
      <c r="BU116" s="595"/>
      <c r="BV116" s="595"/>
      <c r="BW116" s="595"/>
      <c r="BX116" s="595"/>
      <c r="BY116" s="595"/>
      <c r="CB116" s="581"/>
      <c r="CC116" s="576"/>
      <c r="CD116" s="595"/>
      <c r="CE116" s="595"/>
      <c r="CF116" s="595"/>
      <c r="CG116" s="595"/>
      <c r="CH116" s="595"/>
      <c r="CI116" s="595"/>
      <c r="CJ116" s="595"/>
      <c r="CM116" s="581"/>
      <c r="CN116" s="576"/>
      <c r="CO116" s="595"/>
      <c r="CP116" s="595"/>
      <c r="CQ116" s="595"/>
      <c r="CR116" s="595"/>
      <c r="CS116" s="595"/>
      <c r="CT116" s="595"/>
      <c r="CU116" s="595"/>
      <c r="CX116" s="581"/>
      <c r="CY116" s="576"/>
      <c r="CZ116" s="595"/>
      <c r="DA116" s="595"/>
      <c r="DB116" s="595"/>
      <c r="DC116" s="595"/>
      <c r="DD116" s="595"/>
      <c r="DE116" s="595"/>
      <c r="DF116" s="595"/>
      <c r="DI116" s="581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</row>
    <row r="117" spans="3:127" s="12" customFormat="1" x14ac:dyDescent="0.25">
      <c r="C117" s="576"/>
      <c r="D117" s="576"/>
      <c r="E117" s="576"/>
      <c r="F117" s="576"/>
      <c r="G117" s="576"/>
      <c r="H117" s="576"/>
      <c r="I117" s="576"/>
      <c r="J117" s="576"/>
      <c r="N117" s="581"/>
      <c r="O117" s="576"/>
      <c r="P117" s="595"/>
      <c r="Q117" s="595"/>
      <c r="R117" s="595"/>
      <c r="S117" s="595"/>
      <c r="T117" s="595"/>
      <c r="U117" s="595"/>
      <c r="V117" s="595"/>
      <c r="Y117" s="581"/>
      <c r="Z117" s="576"/>
      <c r="AA117" s="595"/>
      <c r="AB117" s="595"/>
      <c r="AC117" s="595"/>
      <c r="AD117" s="595"/>
      <c r="AE117" s="595"/>
      <c r="AF117" s="595"/>
      <c r="AG117" s="595"/>
      <c r="AJ117" s="581"/>
      <c r="AK117" s="576"/>
      <c r="AL117" s="595"/>
      <c r="AM117" s="595"/>
      <c r="AN117" s="595"/>
      <c r="AO117" s="595"/>
      <c r="AP117" s="595"/>
      <c r="AQ117" s="595"/>
      <c r="AR117" s="595"/>
      <c r="AU117" s="581"/>
      <c r="AV117" s="576"/>
      <c r="AW117" s="595"/>
      <c r="AX117" s="595"/>
      <c r="AY117" s="595"/>
      <c r="AZ117" s="595"/>
      <c r="BA117" s="595"/>
      <c r="BB117" s="595"/>
      <c r="BC117" s="595"/>
      <c r="BF117" s="581"/>
      <c r="BG117" s="576"/>
      <c r="BH117" s="595"/>
      <c r="BI117" s="595"/>
      <c r="BJ117" s="595"/>
      <c r="BK117" s="595"/>
      <c r="BL117" s="595"/>
      <c r="BM117" s="595"/>
      <c r="BN117" s="595"/>
      <c r="BQ117" s="581"/>
      <c r="BR117" s="576"/>
      <c r="BS117" s="595"/>
      <c r="BT117" s="595"/>
      <c r="BU117" s="595"/>
      <c r="BV117" s="595"/>
      <c r="BW117" s="595"/>
      <c r="BX117" s="595"/>
      <c r="BY117" s="595"/>
      <c r="CB117" s="581"/>
      <c r="CC117" s="576"/>
      <c r="CD117" s="595"/>
      <c r="CE117" s="595"/>
      <c r="CF117" s="595"/>
      <c r="CG117" s="595"/>
      <c r="CH117" s="595"/>
      <c r="CI117" s="595"/>
      <c r="CJ117" s="595"/>
      <c r="CM117" s="581"/>
      <c r="CN117" s="576"/>
      <c r="CO117" s="595"/>
      <c r="CP117" s="595"/>
      <c r="CQ117" s="595"/>
      <c r="CR117" s="595"/>
      <c r="CS117" s="595"/>
      <c r="CT117" s="595"/>
      <c r="CU117" s="595"/>
      <c r="CX117" s="581"/>
      <c r="CY117" s="576"/>
      <c r="CZ117" s="595"/>
      <c r="DA117" s="595"/>
      <c r="DB117" s="595"/>
      <c r="DC117" s="595"/>
      <c r="DD117" s="595"/>
      <c r="DE117" s="595"/>
      <c r="DF117" s="595"/>
      <c r="DI117" s="581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</row>
    <row r="118" spans="3:127" s="12" customFormat="1" x14ac:dyDescent="0.25">
      <c r="C118" s="576"/>
      <c r="D118" s="576"/>
      <c r="E118" s="576"/>
      <c r="F118" s="576"/>
      <c r="G118" s="576"/>
      <c r="H118" s="576"/>
      <c r="I118" s="576"/>
      <c r="J118" s="576"/>
      <c r="N118" s="581"/>
      <c r="O118" s="576"/>
      <c r="P118" s="595"/>
      <c r="Q118" s="595"/>
      <c r="R118" s="595"/>
      <c r="S118" s="595"/>
      <c r="T118" s="595"/>
      <c r="U118" s="595"/>
      <c r="V118" s="595"/>
      <c r="Y118" s="581"/>
      <c r="Z118" s="576"/>
      <c r="AA118" s="595"/>
      <c r="AB118" s="595"/>
      <c r="AC118" s="595"/>
      <c r="AD118" s="595"/>
      <c r="AE118" s="595"/>
      <c r="AF118" s="595"/>
      <c r="AG118" s="595"/>
      <c r="AJ118" s="581"/>
      <c r="AK118" s="576"/>
      <c r="AL118" s="595"/>
      <c r="AM118" s="595"/>
      <c r="AN118" s="595"/>
      <c r="AO118" s="595"/>
      <c r="AP118" s="595"/>
      <c r="AQ118" s="595"/>
      <c r="AR118" s="595"/>
      <c r="AU118" s="581"/>
      <c r="AV118" s="576"/>
      <c r="AW118" s="595"/>
      <c r="AX118" s="595"/>
      <c r="AY118" s="595"/>
      <c r="AZ118" s="595"/>
      <c r="BA118" s="595"/>
      <c r="BB118" s="595"/>
      <c r="BC118" s="595"/>
      <c r="BF118" s="581"/>
      <c r="BG118" s="576"/>
      <c r="BH118" s="595"/>
      <c r="BI118" s="595"/>
      <c r="BJ118" s="595"/>
      <c r="BK118" s="595"/>
      <c r="BL118" s="595"/>
      <c r="BM118" s="595"/>
      <c r="BN118" s="595"/>
      <c r="BQ118" s="581"/>
      <c r="BR118" s="576"/>
      <c r="BS118" s="595"/>
      <c r="BT118" s="595"/>
      <c r="BU118" s="595"/>
      <c r="BV118" s="595"/>
      <c r="BW118" s="595"/>
      <c r="BX118" s="595"/>
      <c r="BY118" s="595"/>
      <c r="CB118" s="581"/>
      <c r="CC118" s="576"/>
      <c r="CD118" s="595"/>
      <c r="CE118" s="595"/>
      <c r="CF118" s="595"/>
      <c r="CG118" s="595"/>
      <c r="CH118" s="595"/>
      <c r="CI118" s="595"/>
      <c r="CJ118" s="595"/>
      <c r="CM118" s="581"/>
      <c r="CN118" s="576"/>
      <c r="CO118" s="595"/>
      <c r="CP118" s="595"/>
      <c r="CQ118" s="595"/>
      <c r="CR118" s="595"/>
      <c r="CS118" s="595"/>
      <c r="CT118" s="595"/>
      <c r="CU118" s="595"/>
      <c r="CX118" s="581"/>
      <c r="CY118" s="576"/>
      <c r="CZ118" s="595"/>
      <c r="DA118" s="595"/>
      <c r="DB118" s="595"/>
      <c r="DC118" s="595"/>
      <c r="DD118" s="595"/>
      <c r="DE118" s="595"/>
      <c r="DF118" s="595"/>
      <c r="DI118" s="581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</row>
    <row r="119" spans="3:127" s="12" customFormat="1" x14ac:dyDescent="0.25">
      <c r="C119" s="576"/>
      <c r="D119" s="576"/>
      <c r="E119" s="576"/>
      <c r="F119" s="576"/>
      <c r="G119" s="576"/>
      <c r="H119" s="576"/>
      <c r="I119" s="576"/>
      <c r="J119" s="576"/>
      <c r="N119" s="581"/>
      <c r="O119" s="576"/>
      <c r="P119" s="595"/>
      <c r="Q119" s="595"/>
      <c r="R119" s="595"/>
      <c r="S119" s="595"/>
      <c r="T119" s="595"/>
      <c r="U119" s="595"/>
      <c r="V119" s="595"/>
      <c r="Y119" s="581"/>
      <c r="Z119" s="576"/>
      <c r="AA119" s="595"/>
      <c r="AB119" s="595"/>
      <c r="AC119" s="595"/>
      <c r="AD119" s="595"/>
      <c r="AE119" s="595"/>
      <c r="AF119" s="595"/>
      <c r="AG119" s="595"/>
      <c r="AJ119" s="581"/>
      <c r="AK119" s="576"/>
      <c r="AL119" s="595"/>
      <c r="AM119" s="595"/>
      <c r="AN119" s="595"/>
      <c r="AO119" s="595"/>
      <c r="AP119" s="595"/>
      <c r="AQ119" s="595"/>
      <c r="AR119" s="595"/>
      <c r="AU119" s="581"/>
      <c r="AV119" s="576"/>
      <c r="AW119" s="595"/>
      <c r="AX119" s="595"/>
      <c r="AY119" s="595"/>
      <c r="AZ119" s="595"/>
      <c r="BA119" s="595"/>
      <c r="BB119" s="595"/>
      <c r="BC119" s="595"/>
      <c r="BF119" s="581"/>
      <c r="BG119" s="576"/>
      <c r="BH119" s="595"/>
      <c r="BI119" s="595"/>
      <c r="BJ119" s="595"/>
      <c r="BK119" s="595"/>
      <c r="BL119" s="595"/>
      <c r="BM119" s="595"/>
      <c r="BN119" s="595"/>
      <c r="BQ119" s="581"/>
      <c r="BR119" s="576"/>
      <c r="BS119" s="595"/>
      <c r="BT119" s="595"/>
      <c r="BU119" s="595"/>
      <c r="BV119" s="595"/>
      <c r="BW119" s="595"/>
      <c r="BX119" s="595"/>
      <c r="BY119" s="595"/>
      <c r="CB119" s="581"/>
      <c r="CC119" s="576"/>
      <c r="CD119" s="595"/>
      <c r="CE119" s="595"/>
      <c r="CF119" s="595"/>
      <c r="CG119" s="595"/>
      <c r="CH119" s="595"/>
      <c r="CI119" s="595"/>
      <c r="CJ119" s="595"/>
      <c r="CM119" s="581"/>
      <c r="CN119" s="576"/>
      <c r="CO119" s="595"/>
      <c r="CP119" s="595"/>
      <c r="CQ119" s="595"/>
      <c r="CR119" s="595"/>
      <c r="CS119" s="595"/>
      <c r="CT119" s="595"/>
      <c r="CU119" s="595"/>
      <c r="CX119" s="581"/>
      <c r="CY119" s="576"/>
      <c r="CZ119" s="595"/>
      <c r="DA119" s="595"/>
      <c r="DB119" s="595"/>
      <c r="DC119" s="595"/>
      <c r="DD119" s="595"/>
      <c r="DE119" s="595"/>
      <c r="DF119" s="595"/>
      <c r="DI119" s="581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</row>
    <row r="120" spans="3:127" s="12" customFormat="1" x14ac:dyDescent="0.25">
      <c r="C120" s="576"/>
      <c r="D120" s="576"/>
      <c r="E120" s="576"/>
      <c r="F120" s="576"/>
      <c r="G120" s="576"/>
      <c r="H120" s="576"/>
      <c r="I120" s="576"/>
      <c r="J120" s="576"/>
      <c r="N120" s="581"/>
      <c r="O120" s="576"/>
      <c r="P120" s="595"/>
      <c r="Q120" s="595"/>
      <c r="R120" s="595"/>
      <c r="S120" s="595"/>
      <c r="T120" s="595"/>
      <c r="U120" s="595"/>
      <c r="V120" s="595"/>
      <c r="Y120" s="581"/>
      <c r="Z120" s="576"/>
      <c r="AA120" s="595"/>
      <c r="AB120" s="595"/>
      <c r="AC120" s="595"/>
      <c r="AD120" s="595"/>
      <c r="AE120" s="595"/>
      <c r="AF120" s="595"/>
      <c r="AG120" s="595"/>
      <c r="AJ120" s="581"/>
      <c r="AK120" s="576"/>
      <c r="AL120" s="595"/>
      <c r="AM120" s="595"/>
      <c r="AN120" s="595"/>
      <c r="AO120" s="595"/>
      <c r="AP120" s="595"/>
      <c r="AQ120" s="595"/>
      <c r="AR120" s="595"/>
      <c r="AU120" s="581"/>
      <c r="AV120" s="576"/>
      <c r="AW120" s="595"/>
      <c r="AX120" s="595"/>
      <c r="AY120" s="595"/>
      <c r="AZ120" s="595"/>
      <c r="BA120" s="595"/>
      <c r="BB120" s="595"/>
      <c r="BC120" s="595"/>
      <c r="BF120" s="581"/>
      <c r="BG120" s="576"/>
      <c r="BH120" s="595"/>
      <c r="BI120" s="595"/>
      <c r="BJ120" s="595"/>
      <c r="BK120" s="595"/>
      <c r="BL120" s="595"/>
      <c r="BM120" s="595"/>
      <c r="BN120" s="595"/>
      <c r="BQ120" s="581"/>
      <c r="BR120" s="576"/>
      <c r="BS120" s="595"/>
      <c r="BT120" s="595"/>
      <c r="BU120" s="595"/>
      <c r="BV120" s="595"/>
      <c r="BW120" s="595"/>
      <c r="BX120" s="595"/>
      <c r="BY120" s="595"/>
      <c r="CB120" s="581"/>
      <c r="CC120" s="576"/>
      <c r="CD120" s="595"/>
      <c r="CE120" s="595"/>
      <c r="CF120" s="595"/>
      <c r="CG120" s="595"/>
      <c r="CH120" s="595"/>
      <c r="CI120" s="595"/>
      <c r="CJ120" s="595"/>
      <c r="CM120" s="581"/>
      <c r="CN120" s="576"/>
      <c r="CO120" s="595"/>
      <c r="CP120" s="595"/>
      <c r="CQ120" s="595"/>
      <c r="CR120" s="595"/>
      <c r="CS120" s="595"/>
      <c r="CT120" s="595"/>
      <c r="CU120" s="595"/>
      <c r="CX120" s="581"/>
      <c r="CY120" s="576"/>
      <c r="CZ120" s="595"/>
      <c r="DA120" s="595"/>
      <c r="DB120" s="595"/>
      <c r="DC120" s="595"/>
      <c r="DD120" s="595"/>
      <c r="DE120" s="595"/>
      <c r="DF120" s="595"/>
      <c r="DI120" s="581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</row>
  </sheetData>
  <sheetProtection algorithmName="SHA-512" hashValue="5dDYvjImkB7e29sGUi+f5Sd4Nhd0ZDro+Rw3BgX5SMWFVXVNpM/bLnWi0wIO5x/wAr/wCQ+OZ4LF+lgIe+sBNA==" saltValue="veQIkwhSLP+UKE2gzLW/Kg==" spinCount="100000" sheet="1" objects="1" scenarios="1"/>
  <mergeCells count="1485">
    <mergeCell ref="CU43:CU44"/>
    <mergeCell ref="DW2:DW3"/>
    <mergeCell ref="DJ2:DN2"/>
    <mergeCell ref="DO2:DO3"/>
    <mergeCell ref="DQ2:DQ3"/>
    <mergeCell ref="DR2:DV2"/>
    <mergeCell ref="CY55:CY56"/>
    <mergeCell ref="DD45:DD46"/>
    <mergeCell ref="CY37:DH37"/>
    <mergeCell ref="DF38:DF39"/>
    <mergeCell ref="DF45:DF46"/>
    <mergeCell ref="DA55:DA56"/>
    <mergeCell ref="DE55:DE56"/>
    <mergeCell ref="DB45:DB46"/>
    <mergeCell ref="CY45:CY46"/>
    <mergeCell ref="DC45:DC46"/>
    <mergeCell ref="DD29:DD30"/>
    <mergeCell ref="DB40:DB41"/>
    <mergeCell ref="DD22:DD23"/>
    <mergeCell ref="CY33:DH33"/>
    <mergeCell ref="CZ20:CZ21"/>
    <mergeCell ref="DA20:DA21"/>
    <mergeCell ref="DB20:DB21"/>
    <mergeCell ref="DB25:DB26"/>
    <mergeCell ref="DE25:DE26"/>
    <mergeCell ref="DC27:DC28"/>
    <mergeCell ref="DD27:DD28"/>
    <mergeCell ref="DC25:DC26"/>
    <mergeCell ref="DC20:DC21"/>
    <mergeCell ref="DD20:DD21"/>
    <mergeCell ref="DE22:DE23"/>
    <mergeCell ref="CY22:CY23"/>
    <mergeCell ref="DE38:DE39"/>
    <mergeCell ref="DC43:DC44"/>
    <mergeCell ref="CZ71:CZ72"/>
    <mergeCell ref="DA69:DA70"/>
    <mergeCell ref="DB69:DB70"/>
    <mergeCell ref="DC71:DC72"/>
    <mergeCell ref="DF69:DF70"/>
    <mergeCell ref="DD71:DD72"/>
    <mergeCell ref="DC69:DC70"/>
    <mergeCell ref="DD69:DD70"/>
    <mergeCell ref="DF55:DF56"/>
    <mergeCell ref="DC38:DC39"/>
    <mergeCell ref="DD38:DD39"/>
    <mergeCell ref="CZ40:CZ41"/>
    <mergeCell ref="DA43:DA44"/>
    <mergeCell ref="DB43:DB44"/>
    <mergeCell ref="CY38:CY39"/>
    <mergeCell ref="DA40:DA41"/>
    <mergeCell ref="DE45:DE46"/>
    <mergeCell ref="DC40:DC41"/>
    <mergeCell ref="DD40:DD41"/>
    <mergeCell ref="DA45:DA46"/>
    <mergeCell ref="CZ69:CZ70"/>
    <mergeCell ref="CY82:DH82"/>
    <mergeCell ref="DF71:DF72"/>
    <mergeCell ref="CY76:DH76"/>
    <mergeCell ref="CZ38:CZ39"/>
    <mergeCell ref="DB55:DB56"/>
    <mergeCell ref="DF40:DF41"/>
    <mergeCell ref="DC55:DC56"/>
    <mergeCell ref="DD55:DD56"/>
    <mergeCell ref="DB38:DB39"/>
    <mergeCell ref="CV87:CW87"/>
    <mergeCell ref="CZ43:CZ44"/>
    <mergeCell ref="DD25:DD26"/>
    <mergeCell ref="CQ43:CQ44"/>
    <mergeCell ref="CQ55:CQ56"/>
    <mergeCell ref="CY48:DH48"/>
    <mergeCell ref="CY50:DH50"/>
    <mergeCell ref="CZ55:CZ56"/>
    <mergeCell ref="CU55:CU56"/>
    <mergeCell ref="CR45:CR46"/>
    <mergeCell ref="DG87:DH87"/>
    <mergeCell ref="DA71:DA72"/>
    <mergeCell ref="DB71:DB72"/>
    <mergeCell ref="CY61:DH61"/>
    <mergeCell ref="CY63:DH63"/>
    <mergeCell ref="DE71:DE72"/>
    <mergeCell ref="CY80:DH80"/>
    <mergeCell ref="CY71:CY72"/>
    <mergeCell ref="DE69:DE70"/>
    <mergeCell ref="CY69:CY70"/>
    <mergeCell ref="DC29:DC30"/>
    <mergeCell ref="DB27:DB28"/>
    <mergeCell ref="CU45:CU46"/>
    <mergeCell ref="DB10:DB11"/>
    <mergeCell ref="CP45:CP46"/>
    <mergeCell ref="CZ2:DH2"/>
    <mergeCell ref="CZ3:DH3"/>
    <mergeCell ref="DG4:DG5"/>
    <mergeCell ref="DH4:DH5"/>
    <mergeCell ref="CZ4:CZ5"/>
    <mergeCell ref="DA4:DE4"/>
    <mergeCell ref="DG6:DH6"/>
    <mergeCell ref="CY7:DH7"/>
    <mergeCell ref="DC22:DC23"/>
    <mergeCell ref="DF15:DF16"/>
    <mergeCell ref="CY9:DH9"/>
    <mergeCell ref="DC10:DC11"/>
    <mergeCell ref="DD10:DD11"/>
    <mergeCell ref="DE10:DE11"/>
    <mergeCell ref="DF10:DF11"/>
    <mergeCell ref="CY10:CY11"/>
    <mergeCell ref="CZ10:CZ11"/>
    <mergeCell ref="DA10:DA11"/>
    <mergeCell ref="CT40:CT41"/>
    <mergeCell ref="DD43:DD44"/>
    <mergeCell ref="DF29:DF30"/>
    <mergeCell ref="CY42:DH42"/>
    <mergeCell ref="DE43:DE44"/>
    <mergeCell ref="CY40:CY41"/>
    <mergeCell ref="CY43:CY44"/>
    <mergeCell ref="DA38:DA39"/>
    <mergeCell ref="CZ45:CZ46"/>
    <mergeCell ref="DE40:DE41"/>
    <mergeCell ref="DF43:DF44"/>
    <mergeCell ref="DE27:DE28"/>
    <mergeCell ref="DF27:DF28"/>
    <mergeCell ref="CZ13:CZ14"/>
    <mergeCell ref="DA13:DA14"/>
    <mergeCell ref="DB13:DB14"/>
    <mergeCell ref="DF22:DF23"/>
    <mergeCell ref="DD13:DD14"/>
    <mergeCell ref="DE13:DE14"/>
    <mergeCell ref="DE20:DE21"/>
    <mergeCell ref="CY27:CY28"/>
    <mergeCell ref="CZ27:CZ28"/>
    <mergeCell ref="DA27:DA28"/>
    <mergeCell ref="CY25:CY26"/>
    <mergeCell ref="DA25:DA26"/>
    <mergeCell ref="DE29:DE30"/>
    <mergeCell ref="CY29:CY30"/>
    <mergeCell ref="CZ29:CZ30"/>
    <mergeCell ref="DA29:DA30"/>
    <mergeCell ref="DB29:DB30"/>
    <mergeCell ref="CZ25:CZ26"/>
    <mergeCell ref="DA22:DA23"/>
    <mergeCell ref="DB22:DB23"/>
    <mergeCell ref="CZ22:CZ23"/>
    <mergeCell ref="CN82:CW82"/>
    <mergeCell ref="CP55:CP56"/>
    <mergeCell ref="CS55:CS56"/>
    <mergeCell ref="CN55:CN56"/>
    <mergeCell ref="CO55:CO56"/>
    <mergeCell ref="CR69:CR70"/>
    <mergeCell ref="CS69:CS70"/>
    <mergeCell ref="CP71:CP72"/>
    <mergeCell ref="CQ71:CQ72"/>
    <mergeCell ref="CQ69:CQ70"/>
    <mergeCell ref="CS45:CS46"/>
    <mergeCell ref="CQ45:CQ46"/>
    <mergeCell ref="CT71:CT72"/>
    <mergeCell ref="CU71:CU72"/>
    <mergeCell ref="CT69:CT70"/>
    <mergeCell ref="CN80:CW80"/>
    <mergeCell ref="CR71:CR72"/>
    <mergeCell ref="CS71:CS72"/>
    <mergeCell ref="CT45:CT46"/>
    <mergeCell ref="CN76:CW76"/>
    <mergeCell ref="CN61:CW61"/>
    <mergeCell ref="CN71:CN72"/>
    <mergeCell ref="CU69:CU70"/>
    <mergeCell ref="CN69:CN70"/>
    <mergeCell ref="CO69:CO70"/>
    <mergeCell ref="CP69:CP70"/>
    <mergeCell ref="CN45:CN46"/>
    <mergeCell ref="CO45:CO46"/>
    <mergeCell ref="CN48:CW48"/>
    <mergeCell ref="CN50:CW50"/>
    <mergeCell ref="CU27:CU28"/>
    <mergeCell ref="CO25:CO26"/>
    <mergeCell ref="CP25:CP26"/>
    <mergeCell ref="CU25:CU26"/>
    <mergeCell ref="CT27:CT28"/>
    <mergeCell ref="DF4:DF5"/>
    <mergeCell ref="DC15:DC16"/>
    <mergeCell ref="DD15:DD16"/>
    <mergeCell ref="DE15:DE16"/>
    <mergeCell ref="DF13:DF14"/>
    <mergeCell ref="CN9:CW9"/>
    <mergeCell ref="CN10:CN11"/>
    <mergeCell ref="CO10:CO11"/>
    <mergeCell ref="CR10:CR11"/>
    <mergeCell ref="CS10:CS11"/>
    <mergeCell ref="CY13:CY14"/>
    <mergeCell ref="CY24:DH24"/>
    <mergeCell ref="DF25:DF26"/>
    <mergeCell ref="CY19:DH19"/>
    <mergeCell ref="CY20:CY21"/>
    <mergeCell ref="CY15:CY16"/>
    <mergeCell ref="CZ15:CZ16"/>
    <mergeCell ref="DA15:DA16"/>
    <mergeCell ref="DB15:DB16"/>
    <mergeCell ref="DF20:DF21"/>
    <mergeCell ref="CY4:CY5"/>
    <mergeCell ref="DC13:DC14"/>
    <mergeCell ref="CU15:CU16"/>
    <mergeCell ref="CS13:CS14"/>
    <mergeCell ref="CT13:CT14"/>
    <mergeCell ref="CU13:CU14"/>
    <mergeCell ref="CR15:CR16"/>
    <mergeCell ref="CO2:CW2"/>
    <mergeCell ref="CO3:CW3"/>
    <mergeCell ref="CV4:CV5"/>
    <mergeCell ref="CW4:CW5"/>
    <mergeCell ref="CU4:CU5"/>
    <mergeCell ref="CV6:CW6"/>
    <mergeCell ref="CN7:CW7"/>
    <mergeCell ref="CN13:CN14"/>
    <mergeCell ref="CN4:CN5"/>
    <mergeCell ref="CO4:CO5"/>
    <mergeCell ref="CP4:CT4"/>
    <mergeCell ref="CS43:CS44"/>
    <mergeCell ref="CR40:CR41"/>
    <mergeCell ref="CP40:CP41"/>
    <mergeCell ref="CN42:CW42"/>
    <mergeCell ref="CT10:CT11"/>
    <mergeCell ref="CU10:CU11"/>
    <mergeCell ref="CO43:CO44"/>
    <mergeCell ref="CT15:CT16"/>
    <mergeCell ref="CS22:CS23"/>
    <mergeCell ref="CN24:CW24"/>
    <mergeCell ref="CQ20:CQ21"/>
    <mergeCell ref="CR22:CR23"/>
    <mergeCell ref="CR43:CR44"/>
    <mergeCell ref="CQ40:CQ41"/>
    <mergeCell ref="CR25:CR26"/>
    <mergeCell ref="CS25:CS26"/>
    <mergeCell ref="CP43:CP44"/>
    <mergeCell ref="CN25:CN26"/>
    <mergeCell ref="CN40:CN41"/>
    <mergeCell ref="CO40:CO41"/>
    <mergeCell ref="CN43:CN44"/>
    <mergeCell ref="CE43:CE44"/>
    <mergeCell ref="CC48:CL48"/>
    <mergeCell ref="CG43:CG44"/>
    <mergeCell ref="CH43:CH44"/>
    <mergeCell ref="CI45:CI46"/>
    <mergeCell ref="CJ45:CJ46"/>
    <mergeCell ref="CC43:CC44"/>
    <mergeCell ref="CD43:CD44"/>
    <mergeCell ref="CE20:CE21"/>
    <mergeCell ref="CH20:CH21"/>
    <mergeCell ref="CJ43:CJ44"/>
    <mergeCell ref="CC71:CC72"/>
    <mergeCell ref="CD71:CD72"/>
    <mergeCell ref="CF22:CF23"/>
    <mergeCell ref="CE22:CE23"/>
    <mergeCell ref="CE25:CE26"/>
    <mergeCell ref="CF43:CF44"/>
    <mergeCell ref="CC45:CC46"/>
    <mergeCell ref="CD45:CD46"/>
    <mergeCell ref="CC27:CC28"/>
    <mergeCell ref="CC69:CC70"/>
    <mergeCell ref="CD20:CD21"/>
    <mergeCell ref="CG55:CG56"/>
    <mergeCell ref="CG40:CG41"/>
    <mergeCell ref="CR27:CR28"/>
    <mergeCell ref="CJ38:CJ39"/>
    <mergeCell ref="CH29:CH30"/>
    <mergeCell ref="CI29:CI30"/>
    <mergeCell ref="CT38:CT39"/>
    <mergeCell ref="CQ27:CQ28"/>
    <mergeCell ref="CR55:CR56"/>
    <mergeCell ref="CT43:CT44"/>
    <mergeCell ref="CT55:CT56"/>
    <mergeCell ref="CS27:CS28"/>
    <mergeCell ref="CQ38:CQ39"/>
    <mergeCell ref="CQ29:CQ30"/>
    <mergeCell ref="CN33:CW33"/>
    <mergeCell ref="CN37:CW37"/>
    <mergeCell ref="CI71:CI72"/>
    <mergeCell ref="CJ71:CJ72"/>
    <mergeCell ref="CP29:CP30"/>
    <mergeCell ref="CO29:CO30"/>
    <mergeCell ref="CI55:CI56"/>
    <mergeCell ref="CO71:CO72"/>
    <mergeCell ref="CN63:CW63"/>
    <mergeCell ref="CS29:CS30"/>
    <mergeCell ref="CO38:CO39"/>
    <mergeCell ref="CP38:CP39"/>
    <mergeCell ref="CH40:CH41"/>
    <mergeCell ref="CC63:CL63"/>
    <mergeCell ref="CE71:CE72"/>
    <mergeCell ref="CH38:CH39"/>
    <mergeCell ref="CF71:CF72"/>
    <mergeCell ref="CE55:CE56"/>
    <mergeCell ref="CF40:CF41"/>
    <mergeCell ref="CG45:CG46"/>
    <mergeCell ref="CK87:CL87"/>
    <mergeCell ref="CU40:CU41"/>
    <mergeCell ref="CU38:CU39"/>
    <mergeCell ref="CT29:CT30"/>
    <mergeCell ref="CU29:CU30"/>
    <mergeCell ref="CC80:CL80"/>
    <mergeCell ref="CC82:CL82"/>
    <mergeCell ref="CC76:CL76"/>
    <mergeCell ref="CN29:CN30"/>
    <mergeCell ref="CS38:CS39"/>
    <mergeCell ref="CN38:CN39"/>
    <mergeCell ref="CG71:CG72"/>
    <mergeCell ref="CH71:CH72"/>
    <mergeCell ref="CC19:CL19"/>
    <mergeCell ref="CF20:CF21"/>
    <mergeCell ref="CG22:CG23"/>
    <mergeCell ref="CI43:CI44"/>
    <mergeCell ref="CC24:CL24"/>
    <mergeCell ref="CC22:CC23"/>
    <mergeCell ref="CH22:CH23"/>
    <mergeCell ref="CU22:CU23"/>
    <mergeCell ref="CT22:CT23"/>
    <mergeCell ref="CR20:CR21"/>
    <mergeCell ref="CS20:CS21"/>
    <mergeCell ref="CU20:CU21"/>
    <mergeCell ref="CJ40:CJ41"/>
    <mergeCell ref="CC20:CC21"/>
    <mergeCell ref="CG20:CG21"/>
    <mergeCell ref="CI20:CI21"/>
    <mergeCell ref="CJ20:CJ21"/>
    <mergeCell ref="CC25:CC26"/>
    <mergeCell ref="CF25:CF26"/>
    <mergeCell ref="CS15:CS16"/>
    <mergeCell ref="CT20:CT21"/>
    <mergeCell ref="CO22:CO23"/>
    <mergeCell ref="CP10:CP11"/>
    <mergeCell ref="CQ10:CQ11"/>
    <mergeCell ref="CO15:CO16"/>
    <mergeCell ref="CO20:CO21"/>
    <mergeCell ref="CP20:CP21"/>
    <mergeCell ref="CR13:CR14"/>
    <mergeCell ref="CO13:CO14"/>
    <mergeCell ref="CN15:CN16"/>
    <mergeCell ref="CN19:CW19"/>
    <mergeCell ref="CN20:CN21"/>
    <mergeCell ref="CD38:CD39"/>
    <mergeCell ref="CF27:CF28"/>
    <mergeCell ref="CP22:CP23"/>
    <mergeCell ref="CO27:CO28"/>
    <mergeCell ref="CN22:CN23"/>
    <mergeCell ref="CP15:CP16"/>
    <mergeCell ref="CI22:CI23"/>
    <mergeCell ref="CP13:CP14"/>
    <mergeCell ref="CQ13:CQ14"/>
    <mergeCell ref="CI27:CI28"/>
    <mergeCell ref="CJ29:CJ30"/>
    <mergeCell ref="CN27:CN28"/>
    <mergeCell ref="CQ25:CQ26"/>
    <mergeCell ref="CQ15:CQ16"/>
    <mergeCell ref="CP27:CP28"/>
    <mergeCell ref="CJ22:CJ23"/>
    <mergeCell ref="CG25:CG26"/>
    <mergeCell ref="CD25:CD26"/>
    <mergeCell ref="CQ22:CQ23"/>
    <mergeCell ref="CT25:CT26"/>
    <mergeCell ref="CG29:CG30"/>
    <mergeCell ref="CH25:CH26"/>
    <mergeCell ref="CI25:CI26"/>
    <mergeCell ref="CJ25:CJ26"/>
    <mergeCell ref="CD69:CD70"/>
    <mergeCell ref="CC55:CC56"/>
    <mergeCell ref="CD55:CD56"/>
    <mergeCell ref="CI69:CI70"/>
    <mergeCell ref="CS40:CS41"/>
    <mergeCell ref="CE69:CE70"/>
    <mergeCell ref="CF69:CF70"/>
    <mergeCell ref="CG69:CG70"/>
    <mergeCell ref="CJ55:CJ56"/>
    <mergeCell ref="CF55:CF56"/>
    <mergeCell ref="CJ69:CJ70"/>
    <mergeCell ref="CH69:CH70"/>
    <mergeCell ref="CC61:CL61"/>
    <mergeCell ref="CE38:CE39"/>
    <mergeCell ref="CH45:CH46"/>
    <mergeCell ref="CC50:CL50"/>
    <mergeCell ref="CF45:CF46"/>
    <mergeCell ref="CI40:CI41"/>
    <mergeCell ref="CH55:CH56"/>
    <mergeCell ref="CE45:CE46"/>
    <mergeCell ref="CD27:CD28"/>
    <mergeCell ref="CE27:CE28"/>
    <mergeCell ref="CF29:CF30"/>
    <mergeCell ref="CH27:CH28"/>
    <mergeCell ref="CC37:CL37"/>
    <mergeCell ref="CR38:CR39"/>
    <mergeCell ref="CR29:CR30"/>
    <mergeCell ref="CC9:CL9"/>
    <mergeCell ref="CC10:CC11"/>
    <mergeCell ref="CD10:CD11"/>
    <mergeCell ref="CF10:CF11"/>
    <mergeCell ref="CH13:CH14"/>
    <mergeCell ref="CG15:CG16"/>
    <mergeCell ref="CH15:CH16"/>
    <mergeCell ref="CI15:CI16"/>
    <mergeCell ref="CG27:CG28"/>
    <mergeCell ref="CD13:CD14"/>
    <mergeCell ref="CC40:CC41"/>
    <mergeCell ref="CD40:CD41"/>
    <mergeCell ref="CE40:CE41"/>
    <mergeCell ref="CC42:CL42"/>
    <mergeCell ref="CH10:CH11"/>
    <mergeCell ref="CC38:CC39"/>
    <mergeCell ref="CD29:CD30"/>
    <mergeCell ref="CE29:CE30"/>
    <mergeCell ref="CF38:CF39"/>
    <mergeCell ref="CJ15:CJ16"/>
    <mergeCell ref="CI38:CI39"/>
    <mergeCell ref="CJ27:CJ28"/>
    <mergeCell ref="CC33:CL33"/>
    <mergeCell ref="CD22:CD23"/>
    <mergeCell ref="CC29:CC30"/>
    <mergeCell ref="CG13:CG14"/>
    <mergeCell ref="CF15:CF16"/>
    <mergeCell ref="CG38:CG39"/>
    <mergeCell ref="AF69:AF70"/>
    <mergeCell ref="AG69:AG70"/>
    <mergeCell ref="Z61:AI61"/>
    <mergeCell ref="Z63:AI63"/>
    <mergeCell ref="AD69:AD70"/>
    <mergeCell ref="AE69:AE70"/>
    <mergeCell ref="Z69:Z70"/>
    <mergeCell ref="AA69:AA70"/>
    <mergeCell ref="AB69:AB70"/>
    <mergeCell ref="AC69:AC70"/>
    <mergeCell ref="CD2:CL2"/>
    <mergeCell ref="CD3:CL3"/>
    <mergeCell ref="CC15:CC16"/>
    <mergeCell ref="CD15:CD16"/>
    <mergeCell ref="CE15:CE16"/>
    <mergeCell ref="CC13:CC14"/>
    <mergeCell ref="CG10:CG11"/>
    <mergeCell ref="CI13:CI14"/>
    <mergeCell ref="CJ10:CJ11"/>
    <mergeCell ref="CE10:CE11"/>
    <mergeCell ref="CK4:CK5"/>
    <mergeCell ref="CL4:CL5"/>
    <mergeCell ref="CK6:CL6"/>
    <mergeCell ref="CF13:CF14"/>
    <mergeCell ref="CE13:CE14"/>
    <mergeCell ref="CC4:CC5"/>
    <mergeCell ref="CD4:CD5"/>
    <mergeCell ref="CE4:CI4"/>
    <mergeCell ref="CJ4:CJ5"/>
    <mergeCell ref="CI10:CI11"/>
    <mergeCell ref="CJ13:CJ14"/>
    <mergeCell ref="CC7:CL7"/>
    <mergeCell ref="BO87:BP87"/>
    <mergeCell ref="AL71:AL72"/>
    <mergeCell ref="AY71:AY72"/>
    <mergeCell ref="AM71:AM72"/>
    <mergeCell ref="AN71:AN72"/>
    <mergeCell ref="BY45:BY46"/>
    <mergeCell ref="BR45:BR46"/>
    <mergeCell ref="BY69:BY70"/>
    <mergeCell ref="BU55:BU56"/>
    <mergeCell ref="BW55:BW56"/>
    <mergeCell ref="BV69:BV70"/>
    <mergeCell ref="BT45:BT46"/>
    <mergeCell ref="BR69:BR70"/>
    <mergeCell ref="A76:M76"/>
    <mergeCell ref="BW71:BW72"/>
    <mergeCell ref="AV76:BE76"/>
    <mergeCell ref="BJ55:BJ56"/>
    <mergeCell ref="BY55:BY56"/>
    <mergeCell ref="AF71:AF72"/>
    <mergeCell ref="AG71:AG72"/>
    <mergeCell ref="A82:M82"/>
    <mergeCell ref="A80:M80"/>
    <mergeCell ref="G71:G72"/>
    <mergeCell ref="A71:A72"/>
    <mergeCell ref="B71:B72"/>
    <mergeCell ref="H71:H72"/>
    <mergeCell ref="I71:I72"/>
    <mergeCell ref="J71:J72"/>
    <mergeCell ref="C71:C72"/>
    <mergeCell ref="D71:D72"/>
    <mergeCell ref="BI55:BI56"/>
    <mergeCell ref="BW69:BW70"/>
    <mergeCell ref="BR82:CA82"/>
    <mergeCell ref="BT71:BT72"/>
    <mergeCell ref="BU71:BU72"/>
    <mergeCell ref="BR76:CA76"/>
    <mergeCell ref="BR80:CA80"/>
    <mergeCell ref="BX71:BX72"/>
    <mergeCell ref="BS45:BS46"/>
    <mergeCell ref="BX55:BX56"/>
    <mergeCell ref="AK82:AT82"/>
    <mergeCell ref="BG61:BP61"/>
    <mergeCell ref="BM55:BM56"/>
    <mergeCell ref="BG82:BP82"/>
    <mergeCell ref="BG76:BP76"/>
    <mergeCell ref="BG80:BP80"/>
    <mergeCell ref="BM71:BM72"/>
    <mergeCell ref="BN71:BN72"/>
    <mergeCell ref="BV45:BV46"/>
    <mergeCell ref="BW45:BW46"/>
    <mergeCell ref="AM69:AM70"/>
    <mergeCell ref="AN69:AN70"/>
    <mergeCell ref="AO69:AO70"/>
    <mergeCell ref="BU45:BU46"/>
    <mergeCell ref="BU69:BU70"/>
    <mergeCell ref="BR48:CA48"/>
    <mergeCell ref="BR50:CA50"/>
    <mergeCell ref="BK71:BK72"/>
    <mergeCell ref="BL71:BL72"/>
    <mergeCell ref="BT69:BT70"/>
    <mergeCell ref="BV55:BV56"/>
    <mergeCell ref="BN55:BN56"/>
    <mergeCell ref="BY71:BY72"/>
    <mergeCell ref="BV71:BV72"/>
    <mergeCell ref="O80:X80"/>
    <mergeCell ref="O82:X82"/>
    <mergeCell ref="AV80:BE80"/>
    <mergeCell ref="Z82:AI82"/>
    <mergeCell ref="Z80:AI80"/>
    <mergeCell ref="BR55:BR56"/>
    <mergeCell ref="BR71:BR72"/>
    <mergeCell ref="BR61:CA61"/>
    <mergeCell ref="BR63:CA63"/>
    <mergeCell ref="BG71:BG72"/>
    <mergeCell ref="A87:B87"/>
    <mergeCell ref="K87:M87"/>
    <mergeCell ref="W87:X87"/>
    <mergeCell ref="AH87:AI87"/>
    <mergeCell ref="BB69:BB70"/>
    <mergeCell ref="BC69:BC70"/>
    <mergeCell ref="AX69:AX70"/>
    <mergeCell ref="AY69:AY70"/>
    <mergeCell ref="AZ69:AZ70"/>
    <mergeCell ref="BB55:BB56"/>
    <mergeCell ref="AV71:AV72"/>
    <mergeCell ref="AW71:AW72"/>
    <mergeCell ref="AZ71:AZ72"/>
    <mergeCell ref="BA71:BA72"/>
    <mergeCell ref="AX71:AX72"/>
    <mergeCell ref="AK61:AT61"/>
    <mergeCell ref="AK63:AT63"/>
    <mergeCell ref="AK69:AK70"/>
    <mergeCell ref="AL69:AL70"/>
    <mergeCell ref="BZ87:CA87"/>
    <mergeCell ref="BT55:BT56"/>
    <mergeCell ref="BJ71:BJ72"/>
    <mergeCell ref="BW40:BW41"/>
    <mergeCell ref="BU40:BU41"/>
    <mergeCell ref="BY43:BY44"/>
    <mergeCell ref="BV38:BV39"/>
    <mergeCell ref="AS87:AT87"/>
    <mergeCell ref="BD87:BE87"/>
    <mergeCell ref="O76:X76"/>
    <mergeCell ref="O71:O72"/>
    <mergeCell ref="P71:P72"/>
    <mergeCell ref="Z76:AI76"/>
    <mergeCell ref="AE71:AE72"/>
    <mergeCell ref="AC71:AC72"/>
    <mergeCell ref="AD71:AD72"/>
    <mergeCell ref="AB71:AB72"/>
    <mergeCell ref="AV82:BE82"/>
    <mergeCell ref="AK76:AT76"/>
    <mergeCell ref="AK80:AT80"/>
    <mergeCell ref="AQ71:AQ72"/>
    <mergeCell ref="AR71:AR72"/>
    <mergeCell ref="AK71:AK72"/>
    <mergeCell ref="BB71:BB72"/>
    <mergeCell ref="BC71:BC72"/>
    <mergeCell ref="BN45:BN46"/>
    <mergeCell ref="BW43:BW44"/>
    <mergeCell ref="BX43:BX44"/>
    <mergeCell ref="BS69:BS70"/>
    <mergeCell ref="BS71:BS72"/>
    <mergeCell ref="BX40:BX41"/>
    <mergeCell ref="BY40:BY41"/>
    <mergeCell ref="BV40:BV41"/>
    <mergeCell ref="BX45:BX46"/>
    <mergeCell ref="BS55:BS56"/>
    <mergeCell ref="BV15:BV16"/>
    <mergeCell ref="BW15:BW16"/>
    <mergeCell ref="BX15:BX16"/>
    <mergeCell ref="BR19:CA19"/>
    <mergeCell ref="Z71:Z72"/>
    <mergeCell ref="AA71:AA72"/>
    <mergeCell ref="BW38:BW39"/>
    <mergeCell ref="BX38:BX39"/>
    <mergeCell ref="BV29:BV30"/>
    <mergeCell ref="BW29:BW30"/>
    <mergeCell ref="BY15:BY16"/>
    <mergeCell ref="BT20:BT21"/>
    <mergeCell ref="BV22:BV23"/>
    <mergeCell ref="BW27:BW28"/>
    <mergeCell ref="BX27:BX28"/>
    <mergeCell ref="BY27:BY28"/>
    <mergeCell ref="BU27:BU28"/>
    <mergeCell ref="BV25:BV26"/>
    <mergeCell ref="BR24:CA24"/>
    <mergeCell ref="BX25:BX26"/>
    <mergeCell ref="BR33:CA33"/>
    <mergeCell ref="BY38:BY39"/>
    <mergeCell ref="BS29:BS30"/>
    <mergeCell ref="BT38:BT39"/>
    <mergeCell ref="BU29:BU30"/>
    <mergeCell ref="BU38:BU39"/>
    <mergeCell ref="BV27:BV28"/>
    <mergeCell ref="BX22:BX23"/>
    <mergeCell ref="BS20:BS21"/>
    <mergeCell ref="BX20:BX21"/>
    <mergeCell ref="BH71:BH72"/>
    <mergeCell ref="BI71:BI72"/>
    <mergeCell ref="BW25:BW26"/>
    <mergeCell ref="BW20:BW21"/>
    <mergeCell ref="BY22:BY23"/>
    <mergeCell ref="BW22:BW23"/>
    <mergeCell ref="BU22:BU23"/>
    <mergeCell ref="BT25:BT26"/>
    <mergeCell ref="BY20:BY21"/>
    <mergeCell ref="BU25:BU26"/>
    <mergeCell ref="BU20:BU21"/>
    <mergeCell ref="BV20:BV21"/>
    <mergeCell ref="BS27:BS28"/>
    <mergeCell ref="BT27:BT28"/>
    <mergeCell ref="BL22:BL23"/>
    <mergeCell ref="BR20:BR21"/>
    <mergeCell ref="BS22:BS23"/>
    <mergeCell ref="BT22:BT23"/>
    <mergeCell ref="BS25:BS26"/>
    <mergeCell ref="BR27:BR28"/>
    <mergeCell ref="BX69:BX70"/>
    <mergeCell ref="BR42:CA42"/>
    <mergeCell ref="BR43:BR44"/>
    <mergeCell ref="BS43:BS44"/>
    <mergeCell ref="BY25:BY26"/>
    <mergeCell ref="BT43:BT44"/>
    <mergeCell ref="BU43:BU44"/>
    <mergeCell ref="BV43:BV44"/>
    <mergeCell ref="BR37:CA37"/>
    <mergeCell ref="BX29:BX30"/>
    <mergeCell ref="BY29:BY30"/>
    <mergeCell ref="BG48:BP48"/>
    <mergeCell ref="BL55:BL56"/>
    <mergeCell ref="BK55:BK56"/>
    <mergeCell ref="BG50:BP50"/>
    <mergeCell ref="BG55:BG56"/>
    <mergeCell ref="BH55:BH56"/>
    <mergeCell ref="BI43:BI44"/>
    <mergeCell ref="BL43:BL44"/>
    <mergeCell ref="BM43:BM44"/>
    <mergeCell ref="BR25:BR26"/>
    <mergeCell ref="BH43:BH44"/>
    <mergeCell ref="BN40:BN41"/>
    <mergeCell ref="BG27:BG28"/>
    <mergeCell ref="BH27:BH28"/>
    <mergeCell ref="BN43:BN44"/>
    <mergeCell ref="BM40:BM41"/>
    <mergeCell ref="BK29:BK30"/>
    <mergeCell ref="BL29:BL30"/>
    <mergeCell ref="BN29:BN30"/>
    <mergeCell ref="BK38:BK39"/>
    <mergeCell ref="BM45:BM46"/>
    <mergeCell ref="BT4:BX4"/>
    <mergeCell ref="BX13:BX14"/>
    <mergeCell ref="BY13:BY14"/>
    <mergeCell ref="BV13:BV14"/>
    <mergeCell ref="BW13:BW14"/>
    <mergeCell ref="BR40:BR41"/>
    <mergeCell ref="BS40:BS41"/>
    <mergeCell ref="BT29:BT30"/>
    <mergeCell ref="BR38:BR39"/>
    <mergeCell ref="BS38:BS39"/>
    <mergeCell ref="BY10:BY11"/>
    <mergeCell ref="BS10:BS11"/>
    <mergeCell ref="BT10:BT11"/>
    <mergeCell ref="BY4:BY5"/>
    <mergeCell ref="BS2:CA2"/>
    <mergeCell ref="BS3:CA3"/>
    <mergeCell ref="BZ4:BZ5"/>
    <mergeCell ref="CA4:CA5"/>
    <mergeCell ref="BV10:BV11"/>
    <mergeCell ref="BS4:BS5"/>
    <mergeCell ref="BR4:BR5"/>
    <mergeCell ref="BT13:BT14"/>
    <mergeCell ref="BR15:BR16"/>
    <mergeCell ref="BS15:BS16"/>
    <mergeCell ref="BT15:BT16"/>
    <mergeCell ref="BZ6:CA6"/>
    <mergeCell ref="BR7:CA7"/>
    <mergeCell ref="BR9:CA9"/>
    <mergeCell ref="BW10:BW11"/>
    <mergeCell ref="BX10:BX11"/>
    <mergeCell ref="BU10:BU11"/>
    <mergeCell ref="BR13:BR14"/>
    <mergeCell ref="BK43:BK44"/>
    <mergeCell ref="BK45:BK46"/>
    <mergeCell ref="BM20:BM21"/>
    <mergeCell ref="BL45:BL46"/>
    <mergeCell ref="BL25:BL26"/>
    <mergeCell ref="BK27:BK28"/>
    <mergeCell ref="BL27:BL28"/>
    <mergeCell ref="BM27:BM28"/>
    <mergeCell ref="BN38:BN39"/>
    <mergeCell ref="BH29:BH30"/>
    <mergeCell ref="BG37:BP37"/>
    <mergeCell ref="BL38:BL39"/>
    <mergeCell ref="BM38:BM39"/>
    <mergeCell ref="BG33:BP33"/>
    <mergeCell ref="BG38:BG39"/>
    <mergeCell ref="BI38:BI39"/>
    <mergeCell ref="BG40:BG41"/>
    <mergeCell ref="BI40:BI41"/>
    <mergeCell ref="BG42:BP42"/>
    <mergeCell ref="BG43:BG44"/>
    <mergeCell ref="BS13:BS14"/>
    <mergeCell ref="BR10:BR11"/>
    <mergeCell ref="BI29:BI30"/>
    <mergeCell ref="BM29:BM30"/>
    <mergeCell ref="BI27:BI28"/>
    <mergeCell ref="BU13:BU14"/>
    <mergeCell ref="BU15:BU16"/>
    <mergeCell ref="BJ20:BJ21"/>
    <mergeCell ref="BT40:BT41"/>
    <mergeCell ref="BR22:BR23"/>
    <mergeCell ref="BR29:BR30"/>
    <mergeCell ref="BI15:BI16"/>
    <mergeCell ref="BN22:BN23"/>
    <mergeCell ref="BH15:BH16"/>
    <mergeCell ref="BG22:BG23"/>
    <mergeCell ref="BL15:BL16"/>
    <mergeCell ref="BG19:BP19"/>
    <mergeCell ref="BG15:BG16"/>
    <mergeCell ref="BM15:BM16"/>
    <mergeCell ref="BN15:BN16"/>
    <mergeCell ref="BN20:BN21"/>
    <mergeCell ref="BK22:BK23"/>
    <mergeCell ref="BG24:BP24"/>
    <mergeCell ref="BM22:BM23"/>
    <mergeCell ref="BH22:BH23"/>
    <mergeCell ref="BG20:BG21"/>
    <mergeCell ref="BH20:BH21"/>
    <mergeCell ref="BN27:BN28"/>
    <mergeCell ref="BM25:BM26"/>
    <mergeCell ref="BN25:BN26"/>
    <mergeCell ref="BK13:BK14"/>
    <mergeCell ref="BH13:BH14"/>
    <mergeCell ref="BI13:BI14"/>
    <mergeCell ref="BJ13:BJ14"/>
    <mergeCell ref="BL10:BL11"/>
    <mergeCell ref="BL13:BL14"/>
    <mergeCell ref="AW55:AW56"/>
    <mergeCell ref="AZ45:AZ46"/>
    <mergeCell ref="AZ55:AZ56"/>
    <mergeCell ref="AX45:AX46"/>
    <mergeCell ref="BJ15:BJ16"/>
    <mergeCell ref="BK15:BK16"/>
    <mergeCell ref="AX55:AX56"/>
    <mergeCell ref="BK25:BK26"/>
    <mergeCell ref="BH38:BH39"/>
    <mergeCell ref="BB22:BB23"/>
    <mergeCell ref="BG29:BG30"/>
    <mergeCell ref="BB38:BB39"/>
    <mergeCell ref="BC38:BC39"/>
    <mergeCell ref="BJ29:BJ30"/>
    <mergeCell ref="BI22:BI23"/>
    <mergeCell ref="BJ22:BJ23"/>
    <mergeCell ref="BJ27:BJ28"/>
    <mergeCell ref="BG25:BG26"/>
    <mergeCell ref="BH25:BH26"/>
    <mergeCell ref="BI25:BI26"/>
    <mergeCell ref="BJ25:BJ26"/>
    <mergeCell ref="BJ38:BJ39"/>
    <mergeCell ref="BK40:BK41"/>
    <mergeCell ref="BL40:BL41"/>
    <mergeCell ref="BJ40:BJ41"/>
    <mergeCell ref="BJ43:BJ44"/>
    <mergeCell ref="BH40:BH41"/>
    <mergeCell ref="BI45:BI46"/>
    <mergeCell ref="BG63:BP63"/>
    <mergeCell ref="AV50:BE50"/>
    <mergeCell ref="AV55:AV56"/>
    <mergeCell ref="BA45:BA46"/>
    <mergeCell ref="BB45:BB46"/>
    <mergeCell ref="BC45:BC46"/>
    <mergeCell ref="AV48:BE48"/>
    <mergeCell ref="BC55:BC56"/>
    <mergeCell ref="AV63:BE63"/>
    <mergeCell ref="BM69:BM70"/>
    <mergeCell ref="BN69:BN70"/>
    <mergeCell ref="BG69:BG70"/>
    <mergeCell ref="BH69:BH70"/>
    <mergeCell ref="BI69:BI70"/>
    <mergeCell ref="BJ69:BJ70"/>
    <mergeCell ref="BK69:BK70"/>
    <mergeCell ref="BL69:BL70"/>
    <mergeCell ref="AV69:AV70"/>
    <mergeCell ref="AW69:AW70"/>
    <mergeCell ref="BA69:BA70"/>
    <mergeCell ref="AV61:BE61"/>
    <mergeCell ref="BG45:BG46"/>
    <mergeCell ref="BH45:BH46"/>
    <mergeCell ref="BJ45:BJ46"/>
    <mergeCell ref="BP4:BP5"/>
    <mergeCell ref="AV42:BE42"/>
    <mergeCell ref="BC43:BC44"/>
    <mergeCell ref="AY55:AY56"/>
    <mergeCell ref="BA55:BA56"/>
    <mergeCell ref="AX43:AX44"/>
    <mergeCell ref="AY45:AY46"/>
    <mergeCell ref="AV45:AV46"/>
    <mergeCell ref="AW45:AW46"/>
    <mergeCell ref="AZ43:AZ44"/>
    <mergeCell ref="AV9:BE9"/>
    <mergeCell ref="BD4:BD5"/>
    <mergeCell ref="BD6:BE6"/>
    <mergeCell ref="AV27:AV28"/>
    <mergeCell ref="BG7:BP7"/>
    <mergeCell ref="BG9:BP9"/>
    <mergeCell ref="AZ10:AZ11"/>
    <mergeCell ref="BA10:BA11"/>
    <mergeCell ref="AV10:AV11"/>
    <mergeCell ref="BM10:BM11"/>
    <mergeCell ref="BK20:BK21"/>
    <mergeCell ref="BL20:BL21"/>
    <mergeCell ref="BI20:BI21"/>
    <mergeCell ref="AX15:AX16"/>
    <mergeCell ref="AY15:AY16"/>
    <mergeCell ref="AZ15:AZ16"/>
    <mergeCell ref="BB43:BB44"/>
    <mergeCell ref="AW43:AW44"/>
    <mergeCell ref="BH10:BH11"/>
    <mergeCell ref="BI10:BI11"/>
    <mergeCell ref="BJ10:BJ11"/>
    <mergeCell ref="BK10:BK11"/>
    <mergeCell ref="BH2:BP2"/>
    <mergeCell ref="BH3:BP3"/>
    <mergeCell ref="BG4:BG5"/>
    <mergeCell ref="BH4:BH5"/>
    <mergeCell ref="BI4:BM4"/>
    <mergeCell ref="BN4:BN5"/>
    <mergeCell ref="BO4:BO5"/>
    <mergeCell ref="AW10:AW11"/>
    <mergeCell ref="AX10:AX11"/>
    <mergeCell ref="BA43:BA44"/>
    <mergeCell ref="BC22:BC23"/>
    <mergeCell ref="BB25:BB26"/>
    <mergeCell ref="BC25:BC26"/>
    <mergeCell ref="BC27:BC28"/>
    <mergeCell ref="AY25:AY26"/>
    <mergeCell ref="AX25:AX26"/>
    <mergeCell ref="AZ25:AZ26"/>
    <mergeCell ref="AZ22:AZ23"/>
    <mergeCell ref="BB40:BB41"/>
    <mergeCell ref="BG10:BG11"/>
    <mergeCell ref="BG13:BG14"/>
    <mergeCell ref="BN10:BN11"/>
    <mergeCell ref="AW27:AW28"/>
    <mergeCell ref="BA22:BA23"/>
    <mergeCell ref="BA27:BA28"/>
    <mergeCell ref="AZ27:AZ28"/>
    <mergeCell ref="AV24:BE24"/>
    <mergeCell ref="AV25:AV26"/>
    <mergeCell ref="BO6:BP6"/>
    <mergeCell ref="AV7:BE7"/>
    <mergeCell ref="BM13:BM14"/>
    <mergeCell ref="BN13:BN14"/>
    <mergeCell ref="AO71:AO72"/>
    <mergeCell ref="AP71:AP72"/>
    <mergeCell ref="AW38:AW39"/>
    <mergeCell ref="AY10:AY11"/>
    <mergeCell ref="AY13:AY14"/>
    <mergeCell ref="AV19:BE19"/>
    <mergeCell ref="BB10:BB11"/>
    <mergeCell ref="BC10:BC11"/>
    <mergeCell ref="BC20:BC21"/>
    <mergeCell ref="AY20:AY21"/>
    <mergeCell ref="BB20:BB21"/>
    <mergeCell ref="AV33:BE33"/>
    <mergeCell ref="AW22:AW23"/>
    <mergeCell ref="BB27:BB28"/>
    <mergeCell ref="AY22:AY23"/>
    <mergeCell ref="AW20:AW21"/>
    <mergeCell ref="AX20:AX21"/>
    <mergeCell ref="AY29:AY30"/>
    <mergeCell ref="BC15:BC16"/>
    <mergeCell ref="AQ40:AQ41"/>
    <mergeCell ref="AR40:AR41"/>
    <mergeCell ref="AP69:AP70"/>
    <mergeCell ref="BA29:BA30"/>
    <mergeCell ref="AW25:AW26"/>
    <mergeCell ref="AW13:AW14"/>
    <mergeCell ref="AZ20:AZ21"/>
    <mergeCell ref="BC40:BC41"/>
    <mergeCell ref="AX40:AX41"/>
    <mergeCell ref="AR55:AR56"/>
    <mergeCell ref="AQ69:AQ70"/>
    <mergeCell ref="AR69:AR70"/>
    <mergeCell ref="AW29:AW30"/>
    <mergeCell ref="AW2:BE2"/>
    <mergeCell ref="AW3:BE3"/>
    <mergeCell ref="AV4:AV5"/>
    <mergeCell ref="AW4:AW5"/>
    <mergeCell ref="AX4:BB4"/>
    <mergeCell ref="BE4:BE5"/>
    <mergeCell ref="AV13:AV14"/>
    <mergeCell ref="AW15:AW16"/>
    <mergeCell ref="AV15:AV16"/>
    <mergeCell ref="BC4:BC5"/>
    <mergeCell ref="BB29:BB30"/>
    <mergeCell ref="BC29:BC30"/>
    <mergeCell ref="AZ38:AZ39"/>
    <mergeCell ref="BA38:BA39"/>
    <mergeCell ref="AY40:AY41"/>
    <mergeCell ref="AZ40:AZ41"/>
    <mergeCell ref="BA40:BA41"/>
    <mergeCell ref="BA20:BA21"/>
    <mergeCell ref="BC13:BC14"/>
    <mergeCell ref="AV22:AV23"/>
    <mergeCell ref="BA13:BA14"/>
    <mergeCell ref="AX22:AX23"/>
    <mergeCell ref="BA25:BA26"/>
    <mergeCell ref="AV20:AV21"/>
    <mergeCell ref="AX13:AX14"/>
    <mergeCell ref="AX38:AX39"/>
    <mergeCell ref="AY38:AY39"/>
    <mergeCell ref="BB13:BB14"/>
    <mergeCell ref="AZ13:AZ14"/>
    <mergeCell ref="AV40:AV41"/>
    <mergeCell ref="AW40:AW41"/>
    <mergeCell ref="AZ29:AZ30"/>
    <mergeCell ref="AM25:AM26"/>
    <mergeCell ref="AP22:AP23"/>
    <mergeCell ref="AQ22:AQ23"/>
    <mergeCell ref="AK27:AK28"/>
    <mergeCell ref="AM22:AM23"/>
    <mergeCell ref="AN43:AN44"/>
    <mergeCell ref="AV38:AV39"/>
    <mergeCell ref="AV43:AV44"/>
    <mergeCell ref="AR25:AR26"/>
    <mergeCell ref="AQ27:AQ28"/>
    <mergeCell ref="AN29:AN30"/>
    <mergeCell ref="AO40:AO41"/>
    <mergeCell ref="AV29:AV30"/>
    <mergeCell ref="AM40:AM41"/>
    <mergeCell ref="AL25:AL26"/>
    <mergeCell ref="BA15:BA16"/>
    <mergeCell ref="AN27:AN28"/>
    <mergeCell ref="AK25:AK26"/>
    <mergeCell ref="AR29:AR30"/>
    <mergeCell ref="AK33:AT33"/>
    <mergeCell ref="AO15:AO16"/>
    <mergeCell ref="AK20:AK21"/>
    <mergeCell ref="AX29:AX30"/>
    <mergeCell ref="BB15:BB16"/>
    <mergeCell ref="AY43:AY44"/>
    <mergeCell ref="AK50:AT50"/>
    <mergeCell ref="AK42:AT42"/>
    <mergeCell ref="AK43:AK44"/>
    <mergeCell ref="AQ43:AQ44"/>
    <mergeCell ref="AR43:AR44"/>
    <mergeCell ref="AR45:AR46"/>
    <mergeCell ref="AO43:AO44"/>
    <mergeCell ref="AP43:AP44"/>
    <mergeCell ref="AQ45:AQ46"/>
    <mergeCell ref="AM45:AM46"/>
    <mergeCell ref="AQ38:AQ39"/>
    <mergeCell ref="AV37:BE37"/>
    <mergeCell ref="AY27:AY28"/>
    <mergeCell ref="AX27:AX28"/>
    <mergeCell ref="AK55:AK56"/>
    <mergeCell ref="AL55:AL56"/>
    <mergeCell ref="AM55:AM56"/>
    <mergeCell ref="AN55:AN56"/>
    <mergeCell ref="AL29:AL30"/>
    <mergeCell ref="AO55:AO56"/>
    <mergeCell ref="AN45:AN46"/>
    <mergeCell ref="AO45:AO46"/>
    <mergeCell ref="AK48:AT48"/>
    <mergeCell ref="AL40:AL41"/>
    <mergeCell ref="AL43:AL44"/>
    <mergeCell ref="AM43:AM44"/>
    <mergeCell ref="AR38:AR39"/>
    <mergeCell ref="AQ29:AQ30"/>
    <mergeCell ref="AP40:AP41"/>
    <mergeCell ref="AQ55:AQ56"/>
    <mergeCell ref="AP55:AP56"/>
    <mergeCell ref="AP45:AP46"/>
    <mergeCell ref="AL45:AL46"/>
    <mergeCell ref="AQ15:AQ16"/>
    <mergeCell ref="AR15:AR16"/>
    <mergeCell ref="AQ20:AQ21"/>
    <mergeCell ref="AM29:AM30"/>
    <mergeCell ref="AK40:AK41"/>
    <mergeCell ref="AN40:AN41"/>
    <mergeCell ref="AO29:AO30"/>
    <mergeCell ref="AP29:AP30"/>
    <mergeCell ref="AK38:AK39"/>
    <mergeCell ref="AP38:AP39"/>
    <mergeCell ref="AL38:AL39"/>
    <mergeCell ref="AM38:AM39"/>
    <mergeCell ref="AN38:AN39"/>
    <mergeCell ref="AR20:AR21"/>
    <mergeCell ref="AN20:AN21"/>
    <mergeCell ref="AQ25:AQ26"/>
    <mergeCell ref="AO22:AO23"/>
    <mergeCell ref="AO25:AO26"/>
    <mergeCell ref="AO38:AO39"/>
    <mergeCell ref="AN25:AN26"/>
    <mergeCell ref="AK24:AT24"/>
    <mergeCell ref="AK22:AK23"/>
    <mergeCell ref="AL22:AL23"/>
    <mergeCell ref="AK37:AT37"/>
    <mergeCell ref="AL27:AL28"/>
    <mergeCell ref="AO20:AO21"/>
    <mergeCell ref="AP27:AP28"/>
    <mergeCell ref="AM20:AM21"/>
    <mergeCell ref="AM27:AM28"/>
    <mergeCell ref="AL2:AT2"/>
    <mergeCell ref="AL3:AT3"/>
    <mergeCell ref="AK4:AK5"/>
    <mergeCell ref="AL4:AL5"/>
    <mergeCell ref="AM4:AQ4"/>
    <mergeCell ref="AO13:AO14"/>
    <mergeCell ref="AP13:AP14"/>
    <mergeCell ref="AP15:AP16"/>
    <mergeCell ref="AM15:AM16"/>
    <mergeCell ref="AN15:AN16"/>
    <mergeCell ref="AK13:AK14"/>
    <mergeCell ref="AL13:AL14"/>
    <mergeCell ref="AM13:AM14"/>
    <mergeCell ref="AR10:AR11"/>
    <mergeCell ref="AP20:AP21"/>
    <mergeCell ref="AP25:AP26"/>
    <mergeCell ref="AR27:AR28"/>
    <mergeCell ref="AN22:AN23"/>
    <mergeCell ref="AR22:AR23"/>
    <mergeCell ref="AQ13:AQ14"/>
    <mergeCell ref="AR13:AR14"/>
    <mergeCell ref="AR4:AR5"/>
    <mergeCell ref="AS4:AS5"/>
    <mergeCell ref="AT4:AT5"/>
    <mergeCell ref="AL20:AL21"/>
    <mergeCell ref="AK19:AT19"/>
    <mergeCell ref="AL15:AL16"/>
    <mergeCell ref="AO27:AO28"/>
    <mergeCell ref="AK15:AK16"/>
    <mergeCell ref="AQ10:AQ11"/>
    <mergeCell ref="AK10:AK11"/>
    <mergeCell ref="AL10:AL11"/>
    <mergeCell ref="AM10:AM11"/>
    <mergeCell ref="AN10:AN11"/>
    <mergeCell ref="AA45:AA46"/>
    <mergeCell ref="AB45:AB46"/>
    <mergeCell ref="AC45:AC46"/>
    <mergeCell ref="AD43:AD44"/>
    <mergeCell ref="AD45:AD46"/>
    <mergeCell ref="AS6:AT6"/>
    <mergeCell ref="AK7:AT7"/>
    <mergeCell ref="AK9:AT9"/>
    <mergeCell ref="AO10:AO11"/>
    <mergeCell ref="AP10:AP11"/>
    <mergeCell ref="AK45:AK46"/>
    <mergeCell ref="AG25:AG26"/>
    <mergeCell ref="AD40:AD41"/>
    <mergeCell ref="AE40:AE41"/>
    <mergeCell ref="Z33:AI33"/>
    <mergeCell ref="AA40:AA41"/>
    <mergeCell ref="AB40:AB41"/>
    <mergeCell ref="AC40:AC41"/>
    <mergeCell ref="Z40:Z41"/>
    <mergeCell ref="Z37:AI37"/>
    <mergeCell ref="AN13:AN14"/>
    <mergeCell ref="AC38:AC39"/>
    <mergeCell ref="AF25:AF26"/>
    <mergeCell ref="AF27:AF28"/>
    <mergeCell ref="AK29:AK30"/>
    <mergeCell ref="AD29:AD30"/>
    <mergeCell ref="AE29:AE30"/>
    <mergeCell ref="AF29:AF30"/>
    <mergeCell ref="AG29:AG30"/>
    <mergeCell ref="AG38:AG39"/>
    <mergeCell ref="AG27:AG28"/>
    <mergeCell ref="Z27:Z28"/>
    <mergeCell ref="AD20:AD21"/>
    <mergeCell ref="Z20:Z21"/>
    <mergeCell ref="AA20:AA21"/>
    <mergeCell ref="AB20:AB21"/>
    <mergeCell ref="AF13:AF14"/>
    <mergeCell ref="AC20:AC21"/>
    <mergeCell ref="AC13:AC14"/>
    <mergeCell ref="Z15:Z16"/>
    <mergeCell ref="AA15:AA16"/>
    <mergeCell ref="AD15:AD16"/>
    <mergeCell ref="AD13:AD14"/>
    <mergeCell ref="AC15:AC16"/>
    <mergeCell ref="Z13:Z14"/>
    <mergeCell ref="AA13:AA14"/>
    <mergeCell ref="AE15:AE16"/>
    <mergeCell ref="AB13:AB14"/>
    <mergeCell ref="AB15:AB16"/>
    <mergeCell ref="Z55:Z56"/>
    <mergeCell ref="AE43:AE44"/>
    <mergeCell ref="AC29:AC30"/>
    <mergeCell ref="Z42:AI42"/>
    <mergeCell ref="Z43:Z44"/>
    <mergeCell ref="AA43:AA44"/>
    <mergeCell ref="Z38:Z39"/>
    <mergeCell ref="AB55:AB56"/>
    <mergeCell ref="AC55:AC56"/>
    <mergeCell ref="AD55:AD56"/>
    <mergeCell ref="AB22:AB23"/>
    <mergeCell ref="AE55:AE56"/>
    <mergeCell ref="AF55:AF56"/>
    <mergeCell ref="AG55:AG56"/>
    <mergeCell ref="Z22:Z23"/>
    <mergeCell ref="AC27:AC28"/>
    <mergeCell ref="AD27:AD28"/>
    <mergeCell ref="AE27:AE28"/>
    <mergeCell ref="AC22:AC23"/>
    <mergeCell ref="AA38:AA39"/>
    <mergeCell ref="AB38:AB39"/>
    <mergeCell ref="Z25:Z26"/>
    <mergeCell ref="AA25:AA26"/>
    <mergeCell ref="AB25:AB26"/>
    <mergeCell ref="Z29:Z30"/>
    <mergeCell ref="AA27:AA28"/>
    <mergeCell ref="AB27:AB28"/>
    <mergeCell ref="AA22:AA23"/>
    <mergeCell ref="AE22:AE23"/>
    <mergeCell ref="AG40:AG41"/>
    <mergeCell ref="Z48:AI48"/>
    <mergeCell ref="Z50:AI50"/>
    <mergeCell ref="R71:R72"/>
    <mergeCell ref="R45:R46"/>
    <mergeCell ref="S71:S72"/>
    <mergeCell ref="Q71:Q72"/>
    <mergeCell ref="AG20:AG21"/>
    <mergeCell ref="AE20:AE21"/>
    <mergeCell ref="AF20:AF21"/>
    <mergeCell ref="AD22:AD23"/>
    <mergeCell ref="AG22:AG23"/>
    <mergeCell ref="AF22:AF23"/>
    <mergeCell ref="T71:T72"/>
    <mergeCell ref="O50:X50"/>
    <mergeCell ref="P69:P70"/>
    <mergeCell ref="Q69:Q70"/>
    <mergeCell ref="T55:T56"/>
    <mergeCell ref="U55:U56"/>
    <mergeCell ref="U71:U72"/>
    <mergeCell ref="O69:O70"/>
    <mergeCell ref="P55:P56"/>
    <mergeCell ref="V71:V72"/>
    <mergeCell ref="AE25:AE26"/>
    <mergeCell ref="AC25:AC26"/>
    <mergeCell ref="AD25:AD26"/>
    <mergeCell ref="AB43:AB44"/>
    <mergeCell ref="AC43:AC44"/>
    <mergeCell ref="AA55:AA56"/>
    <mergeCell ref="AA29:AA30"/>
    <mergeCell ref="AB29:AB30"/>
    <mergeCell ref="AD38:AD39"/>
    <mergeCell ref="AE38:AE39"/>
    <mergeCell ref="R27:R28"/>
    <mergeCell ref="O38:O39"/>
    <mergeCell ref="AH6:AI6"/>
    <mergeCell ref="Z7:AI7"/>
    <mergeCell ref="AI4:AI5"/>
    <mergeCell ref="P4:P5"/>
    <mergeCell ref="Q15:Q16"/>
    <mergeCell ref="AG13:AG14"/>
    <mergeCell ref="AF15:AF16"/>
    <mergeCell ref="AG15:AG16"/>
    <mergeCell ref="AE13:AE14"/>
    <mergeCell ref="AD10:AD11"/>
    <mergeCell ref="AG10:AG11"/>
    <mergeCell ref="AE10:AE11"/>
    <mergeCell ref="Z24:AI24"/>
    <mergeCell ref="S45:S46"/>
    <mergeCell ref="T45:T46"/>
    <mergeCell ref="T22:T23"/>
    <mergeCell ref="V27:V28"/>
    <mergeCell ref="T40:T41"/>
    <mergeCell ref="V45:V46"/>
    <mergeCell ref="U45:U46"/>
    <mergeCell ref="V40:V41"/>
    <mergeCell ref="T20:T21"/>
    <mergeCell ref="U20:U21"/>
    <mergeCell ref="AE45:AE46"/>
    <mergeCell ref="AF45:AF46"/>
    <mergeCell ref="Z45:Z46"/>
    <mergeCell ref="AG43:AG44"/>
    <mergeCell ref="AG45:AG46"/>
    <mergeCell ref="AF40:AF41"/>
    <mergeCell ref="AF43:AF44"/>
    <mergeCell ref="AF38:AF39"/>
    <mergeCell ref="Z19:AI19"/>
    <mergeCell ref="P10:P11"/>
    <mergeCell ref="P2:X2"/>
    <mergeCell ref="P3:X3"/>
    <mergeCell ref="AG4:AG5"/>
    <mergeCell ref="AH4:AH5"/>
    <mergeCell ref="AA2:AI2"/>
    <mergeCell ref="AA3:AI3"/>
    <mergeCell ref="V10:V11"/>
    <mergeCell ref="AF10:AF11"/>
    <mergeCell ref="O15:O16"/>
    <mergeCell ref="T15:T16"/>
    <mergeCell ref="V13:V14"/>
    <mergeCell ref="Z9:AI9"/>
    <mergeCell ref="Z10:Z11"/>
    <mergeCell ref="AA10:AA11"/>
    <mergeCell ref="AB10:AB11"/>
    <mergeCell ref="AC10:AC11"/>
    <mergeCell ref="AB4:AF4"/>
    <mergeCell ref="S10:S11"/>
    <mergeCell ref="T10:T11"/>
    <mergeCell ref="T13:T14"/>
    <mergeCell ref="U13:U14"/>
    <mergeCell ref="W4:W5"/>
    <mergeCell ref="X4:X5"/>
    <mergeCell ref="O10:O11"/>
    <mergeCell ref="O4:O5"/>
    <mergeCell ref="U10:U11"/>
    <mergeCell ref="R10:R11"/>
    <mergeCell ref="P13:P14"/>
    <mergeCell ref="P15:P16"/>
    <mergeCell ref="S13:S14"/>
    <mergeCell ref="Z4:Z5"/>
    <mergeCell ref="O37:X37"/>
    <mergeCell ref="U22:U23"/>
    <mergeCell ref="S38:S39"/>
    <mergeCell ref="T38:T39"/>
    <mergeCell ref="U38:U39"/>
    <mergeCell ref="AA4:AA5"/>
    <mergeCell ref="O19:X19"/>
    <mergeCell ref="V22:V23"/>
    <mergeCell ref="O7:X7"/>
    <mergeCell ref="Q20:Q21"/>
    <mergeCell ref="R25:R26"/>
    <mergeCell ref="O13:O14"/>
    <mergeCell ref="S43:S44"/>
    <mergeCell ref="T43:T44"/>
    <mergeCell ref="P25:P26"/>
    <mergeCell ref="U43:U44"/>
    <mergeCell ref="U40:U41"/>
    <mergeCell ref="U27:U28"/>
    <mergeCell ref="T27:T28"/>
    <mergeCell ref="S29:S30"/>
    <mergeCell ref="T29:T30"/>
    <mergeCell ref="Q25:Q26"/>
    <mergeCell ref="W6:X6"/>
    <mergeCell ref="Q10:Q11"/>
    <mergeCell ref="V25:V26"/>
    <mergeCell ref="Q22:Q23"/>
    <mergeCell ref="R22:R23"/>
    <mergeCell ref="S20:S21"/>
    <mergeCell ref="S22:S23"/>
    <mergeCell ref="S25:S26"/>
    <mergeCell ref="O9:X9"/>
    <mergeCell ref="Q43:Q44"/>
    <mergeCell ref="R43:R44"/>
    <mergeCell ref="S55:S56"/>
    <mergeCell ref="O48:X48"/>
    <mergeCell ref="O43:O44"/>
    <mergeCell ref="Q55:Q56"/>
    <mergeCell ref="R55:R56"/>
    <mergeCell ref="P45:P46"/>
    <mergeCell ref="S69:S70"/>
    <mergeCell ref="T69:T70"/>
    <mergeCell ref="O63:X63"/>
    <mergeCell ref="Q45:Q46"/>
    <mergeCell ref="V55:V56"/>
    <mergeCell ref="R69:R70"/>
    <mergeCell ref="O61:X61"/>
    <mergeCell ref="V43:V44"/>
    <mergeCell ref="R40:R41"/>
    <mergeCell ref="V69:V70"/>
    <mergeCell ref="U69:U70"/>
    <mergeCell ref="V29:V30"/>
    <mergeCell ref="Q40:Q41"/>
    <mergeCell ref="R38:R39"/>
    <mergeCell ref="Q29:Q30"/>
    <mergeCell ref="R29:R30"/>
    <mergeCell ref="Q38:Q39"/>
    <mergeCell ref="S40:S41"/>
    <mergeCell ref="U29:U30"/>
    <mergeCell ref="V38:V39"/>
    <mergeCell ref="C55:C56"/>
    <mergeCell ref="Q13:Q14"/>
    <mergeCell ref="P38:P39"/>
    <mergeCell ref="A61:M61"/>
    <mergeCell ref="E55:E56"/>
    <mergeCell ref="A55:A56"/>
    <mergeCell ref="A45:A46"/>
    <mergeCell ref="A48:M48"/>
    <mergeCell ref="F45:F46"/>
    <mergeCell ref="P29:P30"/>
    <mergeCell ref="R20:R21"/>
    <mergeCell ref="S15:S16"/>
    <mergeCell ref="U15:U16"/>
    <mergeCell ref="O24:X24"/>
    <mergeCell ref="R13:R14"/>
    <mergeCell ref="R15:R16"/>
    <mergeCell ref="V15:V16"/>
    <mergeCell ref="O27:O28"/>
    <mergeCell ref="O29:O30"/>
    <mergeCell ref="S27:S28"/>
    <mergeCell ref="O40:O41"/>
    <mergeCell ref="J15:J16"/>
    <mergeCell ref="J25:J26"/>
    <mergeCell ref="O22:O23"/>
    <mergeCell ref="P22:P23"/>
    <mergeCell ref="G43:G44"/>
    <mergeCell ref="H40:H41"/>
    <mergeCell ref="I22:I23"/>
    <mergeCell ref="G40:G41"/>
    <mergeCell ref="D25:D26"/>
    <mergeCell ref="E25:E26"/>
    <mergeCell ref="H43:H44"/>
    <mergeCell ref="B22:B23"/>
    <mergeCell ref="O20:O21"/>
    <mergeCell ref="P20:P21"/>
    <mergeCell ref="J45:J46"/>
    <mergeCell ref="A43:A44"/>
    <mergeCell ref="E69:E70"/>
    <mergeCell ref="D45:D46"/>
    <mergeCell ref="E45:E46"/>
    <mergeCell ref="H55:H56"/>
    <mergeCell ref="H45:H46"/>
    <mergeCell ref="O55:O56"/>
    <mergeCell ref="O45:O46"/>
    <mergeCell ref="J69:J70"/>
    <mergeCell ref="I55:I56"/>
    <mergeCell ref="D55:D56"/>
    <mergeCell ref="E40:E41"/>
    <mergeCell ref="E38:E39"/>
    <mergeCell ref="A50:M50"/>
    <mergeCell ref="J29:J30"/>
    <mergeCell ref="B55:B56"/>
    <mergeCell ref="I45:I46"/>
    <mergeCell ref="C45:C46"/>
    <mergeCell ref="P43:P44"/>
    <mergeCell ref="B65:B66"/>
    <mergeCell ref="F69:F70"/>
    <mergeCell ref="A69:A70"/>
    <mergeCell ref="G69:G70"/>
    <mergeCell ref="H69:H70"/>
    <mergeCell ref="C69:C70"/>
    <mergeCell ref="I69:I70"/>
    <mergeCell ref="A67:A68"/>
    <mergeCell ref="B67:B68"/>
    <mergeCell ref="F55:F56"/>
    <mergeCell ref="G55:G56"/>
    <mergeCell ref="H27:H28"/>
    <mergeCell ref="I15:I16"/>
    <mergeCell ref="A40:A41"/>
    <mergeCell ref="E22:E23"/>
    <mergeCell ref="D22:D23"/>
    <mergeCell ref="D38:D39"/>
    <mergeCell ref="D40:D41"/>
    <mergeCell ref="C29:C30"/>
    <mergeCell ref="F27:F28"/>
    <mergeCell ref="G27:G28"/>
    <mergeCell ref="E29:E30"/>
    <mergeCell ref="E20:E21"/>
    <mergeCell ref="B43:B44"/>
    <mergeCell ref="E71:E72"/>
    <mergeCell ref="F71:F72"/>
    <mergeCell ref="A63:M63"/>
    <mergeCell ref="A65:A66"/>
    <mergeCell ref="B69:B70"/>
    <mergeCell ref="J55:J56"/>
    <mergeCell ref="D69:D70"/>
    <mergeCell ref="V4:V5"/>
    <mergeCell ref="O42:X42"/>
    <mergeCell ref="V20:V21"/>
    <mergeCell ref="T25:T26"/>
    <mergeCell ref="U25:U26"/>
    <mergeCell ref="O33:X33"/>
    <mergeCell ref="P40:P41"/>
    <mergeCell ref="P27:P28"/>
    <mergeCell ref="Q27:Q28"/>
    <mergeCell ref="Q4:U4"/>
    <mergeCell ref="I43:I44"/>
    <mergeCell ref="J43:J44"/>
    <mergeCell ref="I13:I14"/>
    <mergeCell ref="A42:M42"/>
    <mergeCell ref="A25:A26"/>
    <mergeCell ref="C20:C21"/>
    <mergeCell ref="B45:B46"/>
    <mergeCell ref="B40:B41"/>
    <mergeCell ref="H20:H21"/>
    <mergeCell ref="D43:D44"/>
    <mergeCell ref="E43:E44"/>
    <mergeCell ref="F22:F23"/>
    <mergeCell ref="G22:G23"/>
    <mergeCell ref="F43:F44"/>
    <mergeCell ref="G45:G46"/>
    <mergeCell ref="A1:M1"/>
    <mergeCell ref="B10:B11"/>
    <mergeCell ref="B13:B14"/>
    <mergeCell ref="C10:C11"/>
    <mergeCell ref="D10:D11"/>
    <mergeCell ref="G10:G11"/>
    <mergeCell ref="H10:H11"/>
    <mergeCell ref="I10:I11"/>
    <mergeCell ref="H13:H14"/>
    <mergeCell ref="A9:M9"/>
    <mergeCell ref="C25:C26"/>
    <mergeCell ref="H25:H26"/>
    <mergeCell ref="F25:F26"/>
    <mergeCell ref="G25:G26"/>
    <mergeCell ref="A22:A23"/>
    <mergeCell ref="F20:F21"/>
    <mergeCell ref="I20:I21"/>
    <mergeCell ref="F10:F11"/>
    <mergeCell ref="J20:J21"/>
    <mergeCell ref="A13:A14"/>
    <mergeCell ref="A24:M24"/>
    <mergeCell ref="B15:B16"/>
    <mergeCell ref="D15:D16"/>
    <mergeCell ref="E15:E16"/>
    <mergeCell ref="F15:F16"/>
    <mergeCell ref="D20:D21"/>
    <mergeCell ref="A15:A16"/>
    <mergeCell ref="H15:H16"/>
    <mergeCell ref="H22:H23"/>
    <mergeCell ref="I25:I26"/>
    <mergeCell ref="D13:D14"/>
    <mergeCell ref="B25:B26"/>
    <mergeCell ref="A2:M2"/>
    <mergeCell ref="M4:M5"/>
    <mergeCell ref="B20:B21"/>
    <mergeCell ref="A20:A21"/>
    <mergeCell ref="G15:G16"/>
    <mergeCell ref="I40:I41"/>
    <mergeCell ref="C40:C41"/>
    <mergeCell ref="A3:M3"/>
    <mergeCell ref="A27:A28"/>
    <mergeCell ref="B27:B28"/>
    <mergeCell ref="A4:A5"/>
    <mergeCell ref="L4:L5"/>
    <mergeCell ref="B4:B5"/>
    <mergeCell ref="C15:C16"/>
    <mergeCell ref="A19:M19"/>
    <mergeCell ref="G13:G14"/>
    <mergeCell ref="O25:O26"/>
    <mergeCell ref="K4:K5"/>
    <mergeCell ref="C4:C5"/>
    <mergeCell ref="D4:D5"/>
    <mergeCell ref="E4:I4"/>
    <mergeCell ref="J4:J5"/>
    <mergeCell ref="G20:G21"/>
    <mergeCell ref="E10:E11"/>
    <mergeCell ref="A38:A39"/>
    <mergeCell ref="H38:H39"/>
    <mergeCell ref="J38:J39"/>
    <mergeCell ref="J27:J28"/>
    <mergeCell ref="J40:J41"/>
    <mergeCell ref="F38:F39"/>
    <mergeCell ref="A29:A30"/>
    <mergeCell ref="B29:B30"/>
    <mergeCell ref="A6:B6"/>
    <mergeCell ref="K6:M6"/>
    <mergeCell ref="J22:J23"/>
    <mergeCell ref="A7:M7"/>
    <mergeCell ref="C22:C23"/>
    <mergeCell ref="A10:A11"/>
    <mergeCell ref="J13:J14"/>
    <mergeCell ref="C38:C39"/>
    <mergeCell ref="I29:I30"/>
    <mergeCell ref="E13:E14"/>
    <mergeCell ref="F13:F14"/>
    <mergeCell ref="F40:F41"/>
    <mergeCell ref="C13:C14"/>
    <mergeCell ref="C43:C44"/>
    <mergeCell ref="E27:E28"/>
    <mergeCell ref="G29:G30"/>
    <mergeCell ref="C27:C28"/>
    <mergeCell ref="D29:D30"/>
    <mergeCell ref="A33:M33"/>
    <mergeCell ref="A37:M37"/>
    <mergeCell ref="B38:B39"/>
    <mergeCell ref="G38:G39"/>
    <mergeCell ref="J10:J11"/>
    <mergeCell ref="I38:I39"/>
    <mergeCell ref="D27:D28"/>
    <mergeCell ref="F29:F30"/>
    <mergeCell ref="H29:H30"/>
    <mergeCell ref="I27:I28"/>
  </mergeCells>
  <phoneticPr fontId="6" type="noConversion"/>
  <pageMargins left="0.39" right="0.23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24" sqref="P24"/>
    </sheetView>
  </sheetViews>
  <sheetFormatPr defaultRowHeight="15" x14ac:dyDescent="0.25"/>
  <cols>
    <col min="1" max="1" width="19.28515625" style="221" customWidth="1"/>
    <col min="2" max="2" width="11.42578125" style="221" customWidth="1"/>
    <col min="3" max="3" width="11.5703125" style="221" customWidth="1"/>
    <col min="4" max="4" width="13" style="221" customWidth="1"/>
    <col min="5" max="5" width="11.28515625" style="221" customWidth="1"/>
    <col min="6" max="7" width="12.140625" style="221" customWidth="1"/>
    <col min="8" max="9" width="11.28515625" style="221" customWidth="1"/>
    <col min="10" max="11" width="13.140625" style="221" customWidth="1"/>
    <col min="12" max="13" width="11.140625" style="221" customWidth="1"/>
    <col min="14" max="14" width="10.85546875" style="221" customWidth="1"/>
    <col min="15" max="15" width="12.42578125" style="221" customWidth="1"/>
    <col min="16" max="16" width="11.85546875" style="221" customWidth="1"/>
    <col min="17" max="17" width="12.42578125" style="221" customWidth="1"/>
    <col min="18" max="18" width="10.85546875" style="221" customWidth="1"/>
    <col min="19" max="19" width="12.7109375" style="221" customWidth="1"/>
    <col min="20" max="20" width="11.5703125" style="221" customWidth="1"/>
    <col min="21" max="21" width="10.85546875" style="221" bestFit="1" customWidth="1"/>
    <col min="22" max="16384" width="9.140625" style="221"/>
  </cols>
  <sheetData>
    <row r="1" spans="1:21" ht="15.75" thickBot="1" x14ac:dyDescent="0.3">
      <c r="A1" s="725" t="s">
        <v>1056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1" s="224" customFormat="1" ht="21" customHeight="1" x14ac:dyDescent="0.25">
      <c r="A2" s="223" t="s">
        <v>780</v>
      </c>
      <c r="B2" s="1513">
        <v>2015</v>
      </c>
      <c r="C2" s="1513"/>
      <c r="D2" s="1513">
        <v>2016</v>
      </c>
      <c r="E2" s="1513"/>
      <c r="F2" s="1513">
        <v>2017</v>
      </c>
      <c r="G2" s="1513"/>
      <c r="H2" s="1513">
        <v>2018</v>
      </c>
      <c r="I2" s="1513"/>
      <c r="J2" s="1513">
        <v>2019</v>
      </c>
      <c r="K2" s="1513"/>
      <c r="L2" s="1513">
        <v>2020</v>
      </c>
      <c r="M2" s="1513"/>
      <c r="N2" s="1513">
        <v>2021</v>
      </c>
      <c r="O2" s="1513"/>
      <c r="P2" s="1513">
        <v>2022</v>
      </c>
      <c r="Q2" s="1513"/>
      <c r="R2" s="1513">
        <v>2023</v>
      </c>
      <c r="S2" s="1513"/>
      <c r="T2" s="1511" t="s">
        <v>82</v>
      </c>
      <c r="U2" s="1512" t="s">
        <v>82</v>
      </c>
    </row>
    <row r="3" spans="1:21" s="224" customFormat="1" ht="21" customHeight="1" thickBot="1" x14ac:dyDescent="0.3">
      <c r="A3" s="225"/>
      <c r="B3" s="726" t="s">
        <v>123</v>
      </c>
      <c r="C3" s="730" t="s">
        <v>124</v>
      </c>
      <c r="D3" s="726" t="s">
        <v>123</v>
      </c>
      <c r="E3" s="730" t="s">
        <v>124</v>
      </c>
      <c r="F3" s="726" t="s">
        <v>123</v>
      </c>
      <c r="G3" s="226" t="s">
        <v>124</v>
      </c>
      <c r="H3" s="726" t="s">
        <v>123</v>
      </c>
      <c r="I3" s="226" t="s">
        <v>124</v>
      </c>
      <c r="J3" s="726" t="s">
        <v>123</v>
      </c>
      <c r="K3" s="226" t="s">
        <v>124</v>
      </c>
      <c r="L3" s="726" t="s">
        <v>123</v>
      </c>
      <c r="M3" s="730" t="s">
        <v>124</v>
      </c>
      <c r="N3" s="726" t="s">
        <v>123</v>
      </c>
      <c r="O3" s="730" t="s">
        <v>124</v>
      </c>
      <c r="P3" s="726" t="s">
        <v>123</v>
      </c>
      <c r="Q3" s="730" t="s">
        <v>124</v>
      </c>
      <c r="R3" s="726" t="s">
        <v>123</v>
      </c>
      <c r="S3" s="733" t="s">
        <v>124</v>
      </c>
      <c r="T3" s="729" t="s">
        <v>123</v>
      </c>
      <c r="U3" s="735" t="s">
        <v>124</v>
      </c>
    </row>
    <row r="4" spans="1:21" s="224" customFormat="1" x14ac:dyDescent="0.25">
      <c r="A4" s="227" t="s">
        <v>774</v>
      </c>
      <c r="B4" s="727">
        <f>' Ekonomický rozvoj'!O6</f>
        <v>137300</v>
      </c>
      <c r="C4" s="731">
        <f>' Ekonomický rozvoj'!P6</f>
        <v>374493.09</v>
      </c>
      <c r="D4" s="727">
        <f>' Ekonomický rozvoj'!Z6</f>
        <v>348600</v>
      </c>
      <c r="E4" s="731">
        <f>' Ekonomický rozvoj'!AA6</f>
        <v>0</v>
      </c>
      <c r="F4" s="727">
        <f>' Ekonomický rozvoj'!AK6</f>
        <v>224700</v>
      </c>
      <c r="G4" s="731">
        <f>' Ekonomický rozvoj'!AL6</f>
        <v>0</v>
      </c>
      <c r="H4" s="727">
        <f>' Ekonomický rozvoj'!AV6</f>
        <v>0</v>
      </c>
      <c r="I4" s="731">
        <f>' Ekonomický rozvoj'!AW6</f>
        <v>0</v>
      </c>
      <c r="J4" s="727">
        <f>' Ekonomický rozvoj'!BG6</f>
        <v>0</v>
      </c>
      <c r="K4" s="731">
        <f>' Ekonomický rozvoj'!BH6</f>
        <v>0</v>
      </c>
      <c r="L4" s="727">
        <f>' Ekonomický rozvoj'!BR6</f>
        <v>0</v>
      </c>
      <c r="M4" s="731">
        <f>' Ekonomický rozvoj'!BS6</f>
        <v>0</v>
      </c>
      <c r="N4" s="727">
        <f>' Ekonomický rozvoj'!CC6</f>
        <v>0</v>
      </c>
      <c r="O4" s="731">
        <f>' Ekonomický rozvoj'!CD6</f>
        <v>0</v>
      </c>
      <c r="P4" s="727">
        <f>' Ekonomický rozvoj'!CN6</f>
        <v>0</v>
      </c>
      <c r="Q4" s="731">
        <f>' Ekonomický rozvoj'!CO6</f>
        <v>0</v>
      </c>
      <c r="R4" s="727">
        <f>' Ekonomický rozvoj'!CY6</f>
        <v>0</v>
      </c>
      <c r="S4" s="731">
        <f>' Ekonomický rozvoj'!CZ6</f>
        <v>0</v>
      </c>
      <c r="T4" s="228">
        <f t="shared" ref="T4:U14" si="0">B4+D4+F4+H4+J4+L4+N4+P4+R4</f>
        <v>710600</v>
      </c>
      <c r="U4" s="736">
        <f t="shared" si="0"/>
        <v>374493.09</v>
      </c>
    </row>
    <row r="5" spans="1:21" s="224" customFormat="1" x14ac:dyDescent="0.25">
      <c r="A5" s="229" t="s">
        <v>775</v>
      </c>
      <c r="B5" s="728">
        <f>Vzdelávanie!O6</f>
        <v>313000</v>
      </c>
      <c r="C5" s="732">
        <f>Vzdelávanie!P6</f>
        <v>424787.03</v>
      </c>
      <c r="D5" s="728">
        <f>Vzdelávanie!Z6</f>
        <v>2100000</v>
      </c>
      <c r="E5" s="732">
        <f>Vzdelávanie!AA6</f>
        <v>0</v>
      </c>
      <c r="F5" s="728">
        <f>Vzdelávanie!AK6</f>
        <v>6982000</v>
      </c>
      <c r="G5" s="732">
        <f>Vzdelávanie!AL6</f>
        <v>0</v>
      </c>
      <c r="H5" s="728">
        <f>Vzdelávanie!AV6</f>
        <v>3850000</v>
      </c>
      <c r="I5" s="732">
        <f>Vzdelávanie!AW6</f>
        <v>0</v>
      </c>
      <c r="J5" s="728">
        <f>Vzdelávanie!BG6</f>
        <v>0</v>
      </c>
      <c r="K5" s="732">
        <f>Vzdelávanie!BH6</f>
        <v>0</v>
      </c>
      <c r="L5" s="728">
        <f>Vzdelávanie!BR6</f>
        <v>0</v>
      </c>
      <c r="M5" s="732">
        <f>Vzdelávanie!BS6</f>
        <v>0</v>
      </c>
      <c r="N5" s="728">
        <f>Vzdelávanie!CC6</f>
        <v>0</v>
      </c>
      <c r="O5" s="732">
        <f>Vzdelávanie!CD6</f>
        <v>0</v>
      </c>
      <c r="P5" s="728">
        <f>Vzdelávanie!CN6</f>
        <v>0</v>
      </c>
      <c r="Q5" s="732">
        <f>Vzdelávanie!CO6</f>
        <v>0</v>
      </c>
      <c r="R5" s="728">
        <f>Vzdelávanie!CY6</f>
        <v>0</v>
      </c>
      <c r="S5" s="732">
        <f>Vzdelávanie!CZ6</f>
        <v>0</v>
      </c>
      <c r="T5" s="230">
        <f t="shared" si="0"/>
        <v>13245000</v>
      </c>
      <c r="U5" s="737">
        <f t="shared" si="0"/>
        <v>424787.03</v>
      </c>
    </row>
    <row r="6" spans="1:21" s="224" customFormat="1" x14ac:dyDescent="0.25">
      <c r="A6" s="231" t="s">
        <v>1048</v>
      </c>
      <c r="B6" s="728">
        <f>Infraštruktúra!O6</f>
        <v>1880500</v>
      </c>
      <c r="C6" s="732">
        <f>Infraštruktúra!P6</f>
        <v>1207995</v>
      </c>
      <c r="D6" s="728">
        <f>Infraštruktúra!Z6</f>
        <v>9922000</v>
      </c>
      <c r="E6" s="732">
        <f>Infraštruktúra!AA6</f>
        <v>0</v>
      </c>
      <c r="F6" s="728">
        <f>Infraštruktúra!AK6</f>
        <v>58127500</v>
      </c>
      <c r="G6" s="732">
        <f>Infraštruktúra!AL6</f>
        <v>0</v>
      </c>
      <c r="H6" s="728">
        <f>Infraštruktúra!AV6</f>
        <v>90280000</v>
      </c>
      <c r="I6" s="732">
        <f>Infraštruktúra!AW6</f>
        <v>0</v>
      </c>
      <c r="J6" s="728">
        <f>Infraštruktúra!BG6</f>
        <v>4200000</v>
      </c>
      <c r="K6" s="732">
        <f>Infraštruktúra!BH6</f>
        <v>0</v>
      </c>
      <c r="L6" s="728">
        <f>Infraštruktúra!BR6</f>
        <v>2390000</v>
      </c>
      <c r="M6" s="732">
        <f>Infraštruktúra!BS6</f>
        <v>0</v>
      </c>
      <c r="N6" s="728">
        <f>Infraštruktúra!CC6</f>
        <v>0</v>
      </c>
      <c r="O6" s="732">
        <f>Infraštruktúra!CD6</f>
        <v>0</v>
      </c>
      <c r="P6" s="728">
        <f>Infraštruktúra!CN6</f>
        <v>0</v>
      </c>
      <c r="Q6" s="732">
        <f>Infraštruktúra!CO6</f>
        <v>0</v>
      </c>
      <c r="R6" s="728">
        <f>Infraštruktúra!CY6</f>
        <v>0</v>
      </c>
      <c r="S6" s="732">
        <f>Infraštruktúra!CZ6</f>
        <v>0</v>
      </c>
      <c r="T6" s="230">
        <f t="shared" si="0"/>
        <v>166800000</v>
      </c>
      <c r="U6" s="737">
        <f t="shared" si="0"/>
        <v>1207995</v>
      </c>
    </row>
    <row r="7" spans="1:21" s="224" customFormat="1" ht="57.75" customHeight="1" x14ac:dyDescent="0.25">
      <c r="A7" s="740" t="s">
        <v>1057</v>
      </c>
      <c r="B7" s="232">
        <f>SUM(B4:B6)</f>
        <v>2330800</v>
      </c>
      <c r="C7" s="232">
        <f>SUM(C4:C6)</f>
        <v>2007275.12</v>
      </c>
      <c r="D7" s="232">
        <f t="shared" ref="D7:U7" si="1">SUM(D4:D6)</f>
        <v>12370600</v>
      </c>
      <c r="E7" s="232">
        <f t="shared" si="1"/>
        <v>0</v>
      </c>
      <c r="F7" s="232">
        <f t="shared" si="1"/>
        <v>65334200</v>
      </c>
      <c r="G7" s="232">
        <f t="shared" si="1"/>
        <v>0</v>
      </c>
      <c r="H7" s="232">
        <f t="shared" si="1"/>
        <v>94130000</v>
      </c>
      <c r="I7" s="232">
        <f t="shared" si="1"/>
        <v>0</v>
      </c>
      <c r="J7" s="232">
        <f t="shared" si="1"/>
        <v>4200000</v>
      </c>
      <c r="K7" s="232">
        <f t="shared" si="1"/>
        <v>0</v>
      </c>
      <c r="L7" s="232">
        <f t="shared" si="1"/>
        <v>2390000</v>
      </c>
      <c r="M7" s="232">
        <f t="shared" si="1"/>
        <v>0</v>
      </c>
      <c r="N7" s="232">
        <f t="shared" si="1"/>
        <v>0</v>
      </c>
      <c r="O7" s="232">
        <f t="shared" si="1"/>
        <v>0</v>
      </c>
      <c r="P7" s="232">
        <f t="shared" si="1"/>
        <v>0</v>
      </c>
      <c r="Q7" s="232">
        <f t="shared" si="1"/>
        <v>0</v>
      </c>
      <c r="R7" s="232">
        <f t="shared" si="1"/>
        <v>0</v>
      </c>
      <c r="S7" s="232">
        <f t="shared" si="1"/>
        <v>0</v>
      </c>
      <c r="T7" s="232">
        <f t="shared" si="1"/>
        <v>180755600</v>
      </c>
      <c r="U7" s="233">
        <f t="shared" si="1"/>
        <v>2007275.12</v>
      </c>
    </row>
    <row r="8" spans="1:21" s="224" customFormat="1" x14ac:dyDescent="0.25">
      <c r="A8" s="229" t="s">
        <v>776</v>
      </c>
      <c r="B8" s="728">
        <f>'Moderná samospráva'!O6</f>
        <v>2000</v>
      </c>
      <c r="C8" s="732">
        <f>'Moderná samospráva'!P6</f>
        <v>9613.83</v>
      </c>
      <c r="D8" s="728">
        <f>'Moderná samospráva'!Z6</f>
        <v>7500</v>
      </c>
      <c r="E8" s="732">
        <f>'Moderná samospráva'!AA6</f>
        <v>0</v>
      </c>
      <c r="F8" s="728">
        <f>'Moderná samospráva'!AK6</f>
        <v>13500</v>
      </c>
      <c r="G8" s="732">
        <f>'Moderná samospráva'!AL6</f>
        <v>0</v>
      </c>
      <c r="H8" s="728">
        <f>'Moderná samospráva'!AV6</f>
        <v>0</v>
      </c>
      <c r="I8" s="732">
        <f>'Moderná samospráva'!AW6</f>
        <v>0</v>
      </c>
      <c r="J8" s="728">
        <f>'Moderná samospráva'!BG6</f>
        <v>0</v>
      </c>
      <c r="K8" s="732">
        <f>'Moderná samospráva'!BH6</f>
        <v>0</v>
      </c>
      <c r="L8" s="728">
        <f>'Moderná samospráva'!BR6</f>
        <v>0</v>
      </c>
      <c r="M8" s="732">
        <f>'Moderná samospráva'!BS6</f>
        <v>0</v>
      </c>
      <c r="N8" s="728">
        <f>'Moderná samospráva'!CC6</f>
        <v>0</v>
      </c>
      <c r="O8" s="732">
        <f>'Moderná samospráva'!CD6</f>
        <v>0</v>
      </c>
      <c r="P8" s="728">
        <f>'Moderná samospráva'!CN6</f>
        <v>0</v>
      </c>
      <c r="Q8" s="732">
        <f>'Moderná samospráva'!CO6</f>
        <v>0</v>
      </c>
      <c r="R8" s="728">
        <f>'Moderná samospráva'!CY6</f>
        <v>0</v>
      </c>
      <c r="S8" s="732">
        <f>'Moderná samospráva'!CZ6</f>
        <v>0</v>
      </c>
      <c r="T8" s="230">
        <f t="shared" si="0"/>
        <v>23000</v>
      </c>
      <c r="U8" s="737">
        <f t="shared" si="0"/>
        <v>9613.83</v>
      </c>
    </row>
    <row r="9" spans="1:21" s="224" customFormat="1" ht="30.75" customHeight="1" x14ac:dyDescent="0.25">
      <c r="A9" s="234" t="s">
        <v>777</v>
      </c>
      <c r="B9" s="728">
        <f>'Kultúra, šport'!O6</f>
        <v>2883500</v>
      </c>
      <c r="C9" s="732">
        <f>'Kultúra, šport'!P6</f>
        <v>2929813</v>
      </c>
      <c r="D9" s="728">
        <f>'Kultúra, šport'!Z6</f>
        <v>1245700</v>
      </c>
      <c r="E9" s="732">
        <f>'Kultúra, šport'!AA6</f>
        <v>0</v>
      </c>
      <c r="F9" s="728">
        <f>'Kultúra, šport'!AK6</f>
        <v>1657200</v>
      </c>
      <c r="G9" s="732">
        <f>'Kultúra, šport'!AL6</f>
        <v>0</v>
      </c>
      <c r="H9" s="728">
        <f>'Kultúra, šport'!AV6</f>
        <v>300000</v>
      </c>
      <c r="I9" s="732">
        <f>'Kultúra, šport'!AW6</f>
        <v>0</v>
      </c>
      <c r="J9" s="728">
        <f>'Kultúra, šport'!BG6</f>
        <v>300000</v>
      </c>
      <c r="K9" s="732">
        <f>'Kultúra, šport'!BH6</f>
        <v>0</v>
      </c>
      <c r="L9" s="728">
        <f>'Kultúra, šport'!BR6</f>
        <v>400000</v>
      </c>
      <c r="M9" s="732">
        <f>'Kultúra, šport'!BS6</f>
        <v>0</v>
      </c>
      <c r="N9" s="728">
        <f>'Kultúra, šport'!CC6</f>
        <v>0</v>
      </c>
      <c r="O9" s="732">
        <f>'Kultúra, šport'!CD6</f>
        <v>0</v>
      </c>
      <c r="P9" s="728">
        <f>'Kultúra, šport'!CN6</f>
        <v>0</v>
      </c>
      <c r="Q9" s="732">
        <f>'Kultúra, šport'!CO6</f>
        <v>0</v>
      </c>
      <c r="R9" s="728">
        <f>'Kultúra, šport'!CY6</f>
        <v>0</v>
      </c>
      <c r="S9" s="732">
        <f>'Kultúra, šport'!CZ6</f>
        <v>0</v>
      </c>
      <c r="T9" s="230">
        <f t="shared" si="0"/>
        <v>6786400</v>
      </c>
      <c r="U9" s="737">
        <f t="shared" si="0"/>
        <v>2929813</v>
      </c>
    </row>
    <row r="10" spans="1:21" s="224" customFormat="1" ht="45" x14ac:dyDescent="0.25">
      <c r="A10" s="740" t="s">
        <v>1058</v>
      </c>
      <c r="B10" s="232">
        <f>SUM(B8:B9)</f>
        <v>2885500</v>
      </c>
      <c r="C10" s="232">
        <f>SUM(C8:C9)</f>
        <v>2939426.83</v>
      </c>
      <c r="D10" s="232">
        <f t="shared" ref="D10:S10" si="2">SUM(D8:D9)</f>
        <v>1253200</v>
      </c>
      <c r="E10" s="232">
        <f t="shared" si="2"/>
        <v>0</v>
      </c>
      <c r="F10" s="232">
        <f t="shared" si="2"/>
        <v>1670700</v>
      </c>
      <c r="G10" s="232">
        <f t="shared" si="2"/>
        <v>0</v>
      </c>
      <c r="H10" s="232">
        <f t="shared" si="2"/>
        <v>300000</v>
      </c>
      <c r="I10" s="232">
        <f t="shared" si="2"/>
        <v>0</v>
      </c>
      <c r="J10" s="232">
        <f t="shared" si="2"/>
        <v>300000</v>
      </c>
      <c r="K10" s="232">
        <f t="shared" si="2"/>
        <v>0</v>
      </c>
      <c r="L10" s="232">
        <f t="shared" si="2"/>
        <v>400000</v>
      </c>
      <c r="M10" s="232">
        <f t="shared" si="2"/>
        <v>0</v>
      </c>
      <c r="N10" s="232">
        <f t="shared" si="2"/>
        <v>0</v>
      </c>
      <c r="O10" s="232">
        <f t="shared" si="2"/>
        <v>0</v>
      </c>
      <c r="P10" s="232">
        <f t="shared" si="2"/>
        <v>0</v>
      </c>
      <c r="Q10" s="232">
        <f t="shared" si="2"/>
        <v>0</v>
      </c>
      <c r="R10" s="232">
        <f t="shared" si="2"/>
        <v>0</v>
      </c>
      <c r="S10" s="232">
        <f t="shared" si="2"/>
        <v>0</v>
      </c>
      <c r="T10" s="232">
        <f>SUM(T8:T9)</f>
        <v>6809400</v>
      </c>
      <c r="U10" s="233">
        <f>SUM(U8:U9)</f>
        <v>2939426.83</v>
      </c>
    </row>
    <row r="11" spans="1:21" s="224" customFormat="1" ht="26.25" customHeight="1" x14ac:dyDescent="0.25">
      <c r="A11" s="234" t="s">
        <v>778</v>
      </c>
      <c r="B11" s="728">
        <f>'Sociálny rozvoj'!O6</f>
        <v>796500</v>
      </c>
      <c r="C11" s="732">
        <f>'Sociálny rozvoj'!P6</f>
        <v>5099869.9799999986</v>
      </c>
      <c r="D11" s="728">
        <f>'Sociálny rozvoj'!Z6</f>
        <v>2420250</v>
      </c>
      <c r="E11" s="732">
        <f>'Sociálny rozvoj'!AA6</f>
        <v>0</v>
      </c>
      <c r="F11" s="728">
        <f>'Sociálny rozvoj'!AK6</f>
        <v>3294850</v>
      </c>
      <c r="G11" s="732">
        <f>'Sociálny rozvoj'!AL6</f>
        <v>0</v>
      </c>
      <c r="H11" s="728">
        <f>'Sociálny rozvoj'!AV6</f>
        <v>1253000</v>
      </c>
      <c r="I11" s="732">
        <f>'Sociálny rozvoj'!AW6</f>
        <v>0</v>
      </c>
      <c r="J11" s="728">
        <f>'Sociálny rozvoj'!BG6</f>
        <v>260000</v>
      </c>
      <c r="K11" s="732">
        <f>'Sociálny rozvoj'!BH6</f>
        <v>0</v>
      </c>
      <c r="L11" s="728">
        <f>'Sociálny rozvoj'!BR6</f>
        <v>0</v>
      </c>
      <c r="M11" s="732">
        <f>'Sociálny rozvoj'!BS6</f>
        <v>0</v>
      </c>
      <c r="N11" s="728">
        <f>'Sociálny rozvoj'!CC6</f>
        <v>0</v>
      </c>
      <c r="O11" s="732">
        <f>'Sociálny rozvoj'!CD6</f>
        <v>0</v>
      </c>
      <c r="P11" s="728">
        <f>'Sociálny rozvoj'!CN6</f>
        <v>0</v>
      </c>
      <c r="Q11" s="732">
        <f>'Sociálny rozvoj'!CO6</f>
        <v>0</v>
      </c>
      <c r="R11" s="728">
        <f>'Sociálny rozvoj'!CY6</f>
        <v>0</v>
      </c>
      <c r="S11" s="732">
        <f>'Sociálny rozvoj'!CZ6</f>
        <v>0</v>
      </c>
      <c r="T11" s="230">
        <f t="shared" si="0"/>
        <v>8024600</v>
      </c>
      <c r="U11" s="737">
        <f t="shared" si="0"/>
        <v>5099869.9799999986</v>
      </c>
    </row>
    <row r="12" spans="1:21" s="224" customFormat="1" x14ac:dyDescent="0.25">
      <c r="A12" s="229" t="s">
        <v>779</v>
      </c>
      <c r="B12" s="728">
        <f>'Životné prostredie'!O6</f>
        <v>278000</v>
      </c>
      <c r="C12" s="732">
        <f>'Životné prostredie'!P6</f>
        <v>183160.96000000002</v>
      </c>
      <c r="D12" s="728">
        <f>'Životné prostredie'!Z6</f>
        <v>10420020</v>
      </c>
      <c r="E12" s="732">
        <f>'Životné prostredie'!AA6</f>
        <v>0</v>
      </c>
      <c r="F12" s="728">
        <f>'Životné prostredie'!AK6</f>
        <v>20064320</v>
      </c>
      <c r="G12" s="732">
        <f>'Životné prostredie'!AL6</f>
        <v>0</v>
      </c>
      <c r="H12" s="728">
        <f>'Životné prostredie'!AV6</f>
        <v>25982520</v>
      </c>
      <c r="I12" s="732">
        <f>'Životné prostredie'!AW6</f>
        <v>0</v>
      </c>
      <c r="J12" s="728">
        <f>'Životné prostredie'!BG6</f>
        <v>15312000</v>
      </c>
      <c r="K12" s="732">
        <f>'Životné prostredie'!BH6</f>
        <v>0</v>
      </c>
      <c r="L12" s="728">
        <f>'Životné prostredie'!BR6</f>
        <v>2000000</v>
      </c>
      <c r="M12" s="732">
        <f>'Životné prostredie'!BS6</f>
        <v>0</v>
      </c>
      <c r="N12" s="728">
        <f>'Životné prostredie'!CC6</f>
        <v>0</v>
      </c>
      <c r="O12" s="732">
        <f>'Životné prostredie'!CD6</f>
        <v>0</v>
      </c>
      <c r="P12" s="728">
        <f>'Životné prostredie'!CN6</f>
        <v>0</v>
      </c>
      <c r="Q12" s="732">
        <f>'Životné prostredie'!CO6</f>
        <v>0</v>
      </c>
      <c r="R12" s="728">
        <f>'Životné prostredie'!CY6</f>
        <v>0</v>
      </c>
      <c r="S12" s="734">
        <f>'Životné prostredie'!CZ6</f>
        <v>0</v>
      </c>
      <c r="T12" s="230">
        <f t="shared" si="0"/>
        <v>74056860</v>
      </c>
      <c r="U12" s="737">
        <f t="shared" si="0"/>
        <v>183160.96000000002</v>
      </c>
    </row>
    <row r="13" spans="1:21" s="224" customFormat="1" ht="60" x14ac:dyDescent="0.25">
      <c r="A13" s="740" t="s">
        <v>1059</v>
      </c>
      <c r="B13" s="232">
        <f>SUM(B11:B12)</f>
        <v>1074500</v>
      </c>
      <c r="C13" s="232">
        <f>SUM(C11:C12)</f>
        <v>5283030.9399999985</v>
      </c>
      <c r="D13" s="232">
        <f t="shared" ref="D13:U13" si="3">SUM(D11:D12)</f>
        <v>12840270</v>
      </c>
      <c r="E13" s="232">
        <f>SUM(E11:E12)</f>
        <v>0</v>
      </c>
      <c r="F13" s="232">
        <f t="shared" si="3"/>
        <v>23359170</v>
      </c>
      <c r="G13" s="232">
        <f>SUM(G11:G12)</f>
        <v>0</v>
      </c>
      <c r="H13" s="232">
        <f t="shared" si="3"/>
        <v>27235520</v>
      </c>
      <c r="I13" s="232">
        <f>SUM(I11:I12)</f>
        <v>0</v>
      </c>
      <c r="J13" s="232">
        <f t="shared" si="3"/>
        <v>15572000</v>
      </c>
      <c r="K13" s="232">
        <f>SUM(K11:K12)</f>
        <v>0</v>
      </c>
      <c r="L13" s="232">
        <f t="shared" si="3"/>
        <v>2000000</v>
      </c>
      <c r="M13" s="232">
        <f>SUM(M11:M12)</f>
        <v>0</v>
      </c>
      <c r="N13" s="232">
        <f t="shared" si="3"/>
        <v>0</v>
      </c>
      <c r="O13" s="232">
        <f>SUM(O11:O12)</f>
        <v>0</v>
      </c>
      <c r="P13" s="232">
        <f t="shared" si="3"/>
        <v>0</v>
      </c>
      <c r="Q13" s="232">
        <f>SUM(Q11:Q12)</f>
        <v>0</v>
      </c>
      <c r="R13" s="232">
        <f t="shared" si="3"/>
        <v>0</v>
      </c>
      <c r="S13" s="232">
        <f>SUM(S11:S12)</f>
        <v>0</v>
      </c>
      <c r="T13" s="232">
        <f t="shared" si="3"/>
        <v>82081460</v>
      </c>
      <c r="U13" s="233">
        <f t="shared" si="3"/>
        <v>5283030.9399999985</v>
      </c>
    </row>
    <row r="14" spans="1:21" s="224" customFormat="1" ht="18" customHeight="1" thickBot="1" x14ac:dyDescent="0.3">
      <c r="A14" s="235" t="s">
        <v>82</v>
      </c>
      <c r="B14" s="236">
        <f>B7+B10+B13</f>
        <v>6290800</v>
      </c>
      <c r="C14" s="738">
        <f>C7+C10+C13</f>
        <v>10229732.889999999</v>
      </c>
      <c r="D14" s="236">
        <f t="shared" ref="D14:R14" si="4">D7+D10+D13</f>
        <v>26464070</v>
      </c>
      <c r="E14" s="738">
        <f>E7+E10+E13</f>
        <v>0</v>
      </c>
      <c r="F14" s="236">
        <f t="shared" si="4"/>
        <v>90364070</v>
      </c>
      <c r="G14" s="738">
        <f>G7+G10+G13</f>
        <v>0</v>
      </c>
      <c r="H14" s="236">
        <f t="shared" si="4"/>
        <v>121665520</v>
      </c>
      <c r="I14" s="738">
        <f>I7+I10+I13</f>
        <v>0</v>
      </c>
      <c r="J14" s="236">
        <f t="shared" si="4"/>
        <v>20072000</v>
      </c>
      <c r="K14" s="738">
        <f>K7+K10+K13</f>
        <v>0</v>
      </c>
      <c r="L14" s="236">
        <f t="shared" si="4"/>
        <v>4790000</v>
      </c>
      <c r="M14" s="738">
        <f>M7+M10+M13</f>
        <v>0</v>
      </c>
      <c r="N14" s="236">
        <f t="shared" si="4"/>
        <v>0</v>
      </c>
      <c r="O14" s="738">
        <f>O7+O10+O13</f>
        <v>0</v>
      </c>
      <c r="P14" s="236">
        <f t="shared" si="4"/>
        <v>0</v>
      </c>
      <c r="Q14" s="738">
        <f>Q7+Q10+Q13</f>
        <v>0</v>
      </c>
      <c r="R14" s="236">
        <f t="shared" si="4"/>
        <v>0</v>
      </c>
      <c r="S14" s="738">
        <f>S7+S10+S13</f>
        <v>0</v>
      </c>
      <c r="T14" s="236">
        <f t="shared" si="0"/>
        <v>269646460</v>
      </c>
      <c r="U14" s="739">
        <f t="shared" si="0"/>
        <v>10229732.889999999</v>
      </c>
    </row>
    <row r="15" spans="1:21" ht="8.25" customHeight="1" x14ac:dyDescent="0.25"/>
    <row r="16" spans="1:21" ht="6.75" customHeight="1" x14ac:dyDescent="0.25">
      <c r="U16" s="237"/>
    </row>
    <row r="17" spans="1:21" ht="15.75" thickBot="1" x14ac:dyDescent="0.3">
      <c r="A17" s="1494" t="s">
        <v>1055</v>
      </c>
      <c r="B17" s="1495"/>
      <c r="C17" s="1495"/>
      <c r="D17" s="1495"/>
      <c r="E17" s="1495"/>
      <c r="F17" s="1495"/>
      <c r="G17" s="1495"/>
      <c r="H17" s="1495"/>
      <c r="I17" s="1495"/>
      <c r="J17" s="1495"/>
      <c r="K17" s="1495"/>
      <c r="L17" s="1495"/>
      <c r="M17" s="1495"/>
      <c r="N17" s="1495"/>
      <c r="O17" s="1496"/>
      <c r="U17" s="237"/>
    </row>
    <row r="18" spans="1:21" x14ac:dyDescent="0.25">
      <c r="A18" s="1506" t="s">
        <v>189</v>
      </c>
      <c r="B18" s="1481" t="s">
        <v>190</v>
      </c>
      <c r="C18" s="1482"/>
      <c r="D18" s="1497" t="s">
        <v>191</v>
      </c>
      <c r="E18" s="1498"/>
      <c r="F18" s="1498"/>
      <c r="G18" s="1498"/>
      <c r="H18" s="1498"/>
      <c r="I18" s="1498"/>
      <c r="J18" s="1498"/>
      <c r="K18" s="1498"/>
      <c r="L18" s="1498"/>
      <c r="M18" s="1499"/>
      <c r="N18" s="1481" t="s">
        <v>192</v>
      </c>
      <c r="O18" s="1482"/>
    </row>
    <row r="19" spans="1:21" x14ac:dyDescent="0.25">
      <c r="A19" s="1507"/>
      <c r="B19" s="1483"/>
      <c r="C19" s="1484"/>
      <c r="D19" s="1500" t="s">
        <v>193</v>
      </c>
      <c r="E19" s="1501"/>
      <c r="F19" s="1489" t="s">
        <v>194</v>
      </c>
      <c r="G19" s="1489"/>
      <c r="H19" s="1489" t="s">
        <v>195</v>
      </c>
      <c r="I19" s="1489"/>
      <c r="J19" s="1490" t="s">
        <v>196</v>
      </c>
      <c r="K19" s="1490"/>
      <c r="L19" s="1490" t="s">
        <v>82</v>
      </c>
      <c r="M19" s="1493"/>
      <c r="N19" s="1483"/>
      <c r="O19" s="1484"/>
    </row>
    <row r="20" spans="1:21" ht="15.75" thickBot="1" x14ac:dyDescent="0.3">
      <c r="A20" s="1508"/>
      <c r="B20" s="238" t="s">
        <v>129</v>
      </c>
      <c r="C20" s="239" t="s">
        <v>124</v>
      </c>
      <c r="D20" s="238" t="s">
        <v>129</v>
      </c>
      <c r="E20" s="240" t="s">
        <v>124</v>
      </c>
      <c r="F20" s="240" t="s">
        <v>129</v>
      </c>
      <c r="G20" s="240" t="s">
        <v>124</v>
      </c>
      <c r="H20" s="240" t="s">
        <v>129</v>
      </c>
      <c r="I20" s="240" t="s">
        <v>124</v>
      </c>
      <c r="J20" s="240" t="s">
        <v>129</v>
      </c>
      <c r="K20" s="240" t="s">
        <v>124</v>
      </c>
      <c r="L20" s="240" t="s">
        <v>129</v>
      </c>
      <c r="M20" s="241" t="s">
        <v>124</v>
      </c>
      <c r="N20" s="242" t="s">
        <v>129</v>
      </c>
      <c r="O20" s="243" t="s">
        <v>124</v>
      </c>
    </row>
    <row r="21" spans="1:21" x14ac:dyDescent="0.25">
      <c r="A21" s="244" t="s">
        <v>197</v>
      </c>
      <c r="B21" s="747">
        <f>' Ekonomický rozvoj'!C8</f>
        <v>292000</v>
      </c>
      <c r="C21" s="762">
        <f>' Ekonomický rozvoj'!D8</f>
        <v>34460</v>
      </c>
      <c r="D21" s="747">
        <f>' Ekonomický rozvoj'!EE4</f>
        <v>90800</v>
      </c>
      <c r="E21" s="764">
        <f>' Ekonomický rozvoj'!E8</f>
        <v>0</v>
      </c>
      <c r="F21" s="749">
        <f>' Ekonomický rozvoj'!EF4</f>
        <v>68800</v>
      </c>
      <c r="G21" s="764">
        <f>' Ekonomický rozvoj'!F8</f>
        <v>1000</v>
      </c>
      <c r="H21" s="749">
        <f>' Ekonomický rozvoj'!EG4</f>
        <v>750</v>
      </c>
      <c r="I21" s="764">
        <f>' Ekonomický rozvoj'!G8</f>
        <v>0</v>
      </c>
      <c r="J21" s="749">
        <f>' Ekonomický rozvoj'!EH4</f>
        <v>17850</v>
      </c>
      <c r="K21" s="764">
        <f>' Ekonomický rozvoj'!H8</f>
        <v>14060</v>
      </c>
      <c r="L21" s="749">
        <f>' Ekonomický rozvoj'!EI4</f>
        <v>178200</v>
      </c>
      <c r="M21" s="764">
        <f>' Ekonomický rozvoj'!I8</f>
        <v>15060</v>
      </c>
      <c r="N21" s="749">
        <f>' Ekonomický rozvoj'!EJ4</f>
        <v>113800</v>
      </c>
      <c r="O21" s="762">
        <f>' Ekonomický rozvoj'!J8</f>
        <v>19400</v>
      </c>
      <c r="P21" s="237"/>
      <c r="Q21" s="237"/>
    </row>
    <row r="22" spans="1:21" x14ac:dyDescent="0.25">
      <c r="A22" s="245" t="s">
        <v>198</v>
      </c>
      <c r="B22" s="748">
        <f>' Ekonomický rozvoj'!C48</f>
        <v>290600</v>
      </c>
      <c r="C22" s="763">
        <f>' Ekonomický rozvoj'!D48</f>
        <v>340033.09</v>
      </c>
      <c r="D22" s="748">
        <f>' Ekonomický rozvoj'!EE43</f>
        <v>0</v>
      </c>
      <c r="E22" s="765">
        <f>' Ekonomický rozvoj'!E48</f>
        <v>0</v>
      </c>
      <c r="F22" s="750">
        <f>' Ekonomický rozvoj'!EF43</f>
        <v>259800</v>
      </c>
      <c r="G22" s="765">
        <f>' Ekonomický rozvoj'!F48</f>
        <v>0</v>
      </c>
      <c r="H22" s="750">
        <f>' Ekonomický rozvoj'!EG43</f>
        <v>0</v>
      </c>
      <c r="I22" s="765">
        <f>' Ekonomický rozvoj'!G48</f>
        <v>0</v>
      </c>
      <c r="J22" s="750">
        <f>' Ekonomický rozvoj'!EH43</f>
        <v>21980</v>
      </c>
      <c r="K22" s="765">
        <f>' Ekonomický rozvoj'!H48</f>
        <v>90033.090000000026</v>
      </c>
      <c r="L22" s="750">
        <f>' Ekonomický rozvoj'!EI43</f>
        <v>281780</v>
      </c>
      <c r="M22" s="765">
        <f>' Ekonomický rozvoj'!I48</f>
        <v>90033.090000000026</v>
      </c>
      <c r="N22" s="750">
        <f>' Ekonomický rozvoj'!EJ43</f>
        <v>8820</v>
      </c>
      <c r="O22" s="763">
        <f>' Ekonomický rozvoj'!J48</f>
        <v>250000</v>
      </c>
      <c r="P22" s="237"/>
      <c r="Q22" s="237"/>
    </row>
    <row r="23" spans="1:21" x14ac:dyDescent="0.25">
      <c r="A23" s="245" t="s">
        <v>199</v>
      </c>
      <c r="B23" s="748">
        <f>' Ekonomický rozvoj'!C62</f>
        <v>13000</v>
      </c>
      <c r="C23" s="763">
        <f>' Ekonomický rozvoj'!D62</f>
        <v>0</v>
      </c>
      <c r="D23" s="748">
        <f>' Ekonomický rozvoj'!EE56</f>
        <v>0</v>
      </c>
      <c r="E23" s="765">
        <f>' Ekonomický rozvoj'!E62</f>
        <v>0</v>
      </c>
      <c r="F23" s="750">
        <f>' Ekonomický rozvoj'!EF56</f>
        <v>5500</v>
      </c>
      <c r="G23" s="765">
        <f>' Ekonomický rozvoj'!F62</f>
        <v>0</v>
      </c>
      <c r="H23" s="750">
        <f>' Ekonomický rozvoj'!EG56</f>
        <v>0</v>
      </c>
      <c r="I23" s="765">
        <f>' Ekonomický rozvoj'!G62</f>
        <v>0</v>
      </c>
      <c r="J23" s="750">
        <f>' Ekonomický rozvoj'!EH56</f>
        <v>4550</v>
      </c>
      <c r="K23" s="765">
        <f>' Ekonomický rozvoj'!H62</f>
        <v>0</v>
      </c>
      <c r="L23" s="750">
        <f>' Ekonomický rozvoj'!EI56</f>
        <v>10050</v>
      </c>
      <c r="M23" s="765">
        <f>' Ekonomický rozvoj'!I62</f>
        <v>0</v>
      </c>
      <c r="N23" s="750">
        <f>' Ekonomický rozvoj'!EJ56</f>
        <v>2950</v>
      </c>
      <c r="O23" s="763">
        <f>' Ekonomický rozvoj'!J62</f>
        <v>0</v>
      </c>
      <c r="P23" s="237"/>
      <c r="Q23" s="237"/>
    </row>
    <row r="24" spans="1:21" x14ac:dyDescent="0.25">
      <c r="A24" s="245" t="s">
        <v>200</v>
      </c>
      <c r="B24" s="748">
        <f>' Ekonomický rozvoj'!C74</f>
        <v>115000</v>
      </c>
      <c r="C24" s="763">
        <f>' Ekonomický rozvoj'!D74</f>
        <v>0</v>
      </c>
      <c r="D24" s="748">
        <f>' Ekonomický rozvoj'!EE67</f>
        <v>85000</v>
      </c>
      <c r="E24" s="765">
        <f>' Ekonomický rozvoj'!E74</f>
        <v>0</v>
      </c>
      <c r="F24" s="750">
        <f>' Ekonomický rozvoj'!EF67</f>
        <v>17000</v>
      </c>
      <c r="G24" s="765">
        <f>' Ekonomický rozvoj'!F74</f>
        <v>0</v>
      </c>
      <c r="H24" s="750">
        <f>' Ekonomický rozvoj'!EG67</f>
        <v>0</v>
      </c>
      <c r="I24" s="765">
        <f>' Ekonomický rozvoj'!G74</f>
        <v>0</v>
      </c>
      <c r="J24" s="750">
        <f>' Ekonomický rozvoj'!EH67</f>
        <v>9000</v>
      </c>
      <c r="K24" s="765">
        <f>' Ekonomický rozvoj'!H74</f>
        <v>0</v>
      </c>
      <c r="L24" s="750">
        <f>' Ekonomický rozvoj'!EI67</f>
        <v>111000</v>
      </c>
      <c r="M24" s="765">
        <f>' Ekonomický rozvoj'!I74</f>
        <v>0</v>
      </c>
      <c r="N24" s="750">
        <f>' Ekonomický rozvoj'!EJ67</f>
        <v>4000</v>
      </c>
      <c r="O24" s="763">
        <f>' Ekonomický rozvoj'!J74</f>
        <v>0</v>
      </c>
      <c r="P24" s="237"/>
      <c r="Q24" s="237"/>
    </row>
    <row r="25" spans="1:21" x14ac:dyDescent="0.25">
      <c r="A25" s="245" t="s">
        <v>201</v>
      </c>
      <c r="B25" s="748">
        <f>Vzdelávanie!C8</f>
        <v>13245000</v>
      </c>
      <c r="C25" s="763">
        <f>Vzdelávanie!D8</f>
        <v>424787.03</v>
      </c>
      <c r="D25" s="748">
        <f>Vzdelávanie!EF7</f>
        <v>10977750</v>
      </c>
      <c r="E25" s="765">
        <f>Vzdelávanie!E8</f>
        <v>53146</v>
      </c>
      <c r="F25" s="750">
        <f>Vzdelávanie!EG7</f>
        <v>1522500</v>
      </c>
      <c r="G25" s="765">
        <f>Vzdelávanie!F8</f>
        <v>9811.8700000000008</v>
      </c>
      <c r="H25" s="750">
        <f>Vzdelávanie!EH7</f>
        <v>37500</v>
      </c>
      <c r="I25" s="765">
        <f>Vzdelávanie!G8</f>
        <v>0</v>
      </c>
      <c r="J25" s="750">
        <f>Vzdelávanie!EI7</f>
        <v>657750</v>
      </c>
      <c r="K25" s="765">
        <f>Vzdelávanie!H8</f>
        <v>361829.16000000003</v>
      </c>
      <c r="L25" s="750">
        <f>Vzdelávanie!EJ7</f>
        <v>13195500</v>
      </c>
      <c r="M25" s="765">
        <f>Vzdelávanie!I8</f>
        <v>424787.03</v>
      </c>
      <c r="N25" s="750">
        <f>Vzdelávanie!EK7</f>
        <v>49500</v>
      </c>
      <c r="O25" s="763">
        <f>Vzdelávanie!J8</f>
        <v>0</v>
      </c>
      <c r="P25" s="237"/>
      <c r="Q25" s="237"/>
    </row>
    <row r="26" spans="1:21" x14ac:dyDescent="0.25">
      <c r="A26" s="245" t="s">
        <v>202</v>
      </c>
      <c r="B26" s="748">
        <f>Infraštruktúra!C8</f>
        <v>165100000</v>
      </c>
      <c r="C26" s="763">
        <f>Infraštruktúra!D8</f>
        <v>644650</v>
      </c>
      <c r="D26" s="748">
        <f>Infraštruktúra!EF7</f>
        <v>126437500</v>
      </c>
      <c r="E26" s="765">
        <f>Infraštruktúra!E8</f>
        <v>0</v>
      </c>
      <c r="F26" s="750">
        <f>Infraštruktúra!EG7</f>
        <v>30325000</v>
      </c>
      <c r="G26" s="765">
        <f>Infraštruktúra!F8</f>
        <v>640000</v>
      </c>
      <c r="H26" s="750">
        <f>Infraštruktúra!EH7</f>
        <v>415000</v>
      </c>
      <c r="I26" s="765">
        <f>Infraštruktúra!G6</f>
        <v>0</v>
      </c>
      <c r="J26" s="750">
        <f>Infraštruktúra!EI7</f>
        <v>3197500</v>
      </c>
      <c r="K26" s="765">
        <f>Infraštruktúra!H6</f>
        <v>68344</v>
      </c>
      <c r="L26" s="750">
        <f>Infraštruktúra!EJ7</f>
        <v>160375000</v>
      </c>
      <c r="M26" s="765">
        <f>Infraštruktúra!I6</f>
        <v>1207995</v>
      </c>
      <c r="N26" s="750">
        <f>Infraštruktúra!EK7</f>
        <v>4725000</v>
      </c>
      <c r="O26" s="763">
        <f>Infraštruktúra!J6</f>
        <v>0</v>
      </c>
      <c r="P26" s="237"/>
      <c r="Q26" s="237"/>
    </row>
    <row r="27" spans="1:21" x14ac:dyDescent="0.25">
      <c r="A27" s="245" t="s">
        <v>203</v>
      </c>
      <c r="B27" s="748">
        <f>Infraštruktúra!C48</f>
        <v>994000</v>
      </c>
      <c r="C27" s="763">
        <f>Infraštruktúra!D48</f>
        <v>23995</v>
      </c>
      <c r="D27" s="748">
        <f>Infraštruktúra!EF47</f>
        <v>740350</v>
      </c>
      <c r="E27" s="765">
        <f>Infraštruktúra!E48</f>
        <v>0</v>
      </c>
      <c r="F27" s="750">
        <f>Infraštruktúra!EG47</f>
        <v>175300</v>
      </c>
      <c r="G27" s="765">
        <f>Infraštruktúra!F48</f>
        <v>0</v>
      </c>
      <c r="H27" s="750">
        <f>Infraštruktúra!EH47</f>
        <v>0</v>
      </c>
      <c r="I27" s="765">
        <f>Infraštruktúra!G48</f>
        <v>0</v>
      </c>
      <c r="J27" s="750">
        <f>Infraštruktúra!EI47</f>
        <v>78350</v>
      </c>
      <c r="K27" s="765">
        <f>Infraštruktúra!H48</f>
        <v>23995</v>
      </c>
      <c r="L27" s="750">
        <f>Infraštruktúra!EJ47</f>
        <v>994000</v>
      </c>
      <c r="M27" s="765">
        <f>Infraštruktúra!I48</f>
        <v>23995</v>
      </c>
      <c r="N27" s="750">
        <f>Infraštruktúra!EK47</f>
        <v>0</v>
      </c>
      <c r="O27" s="763">
        <f>Infraštruktúra!J48</f>
        <v>0</v>
      </c>
      <c r="P27" s="237"/>
      <c r="Q27" s="237"/>
    </row>
    <row r="28" spans="1:21" x14ac:dyDescent="0.25">
      <c r="A28" s="246" t="s">
        <v>204</v>
      </c>
      <c r="B28" s="748">
        <f>Infraštruktúra!C68</f>
        <v>706000</v>
      </c>
      <c r="C28" s="763">
        <f>Infraštruktúra!D68</f>
        <v>539350</v>
      </c>
      <c r="D28" s="748">
        <f>Infraštruktúra!EF67</f>
        <v>549100</v>
      </c>
      <c r="E28" s="765">
        <f>Infraštruktúra!E68</f>
        <v>447056</v>
      </c>
      <c r="F28" s="750">
        <f>Infraštruktúra!EG67</f>
        <v>106600</v>
      </c>
      <c r="G28" s="765">
        <f>Infraštruktúra!F68</f>
        <v>52595</v>
      </c>
      <c r="H28" s="750">
        <f>Infraštruktúra!EH67</f>
        <v>0</v>
      </c>
      <c r="I28" s="765">
        <f>Infraštruktúra!G68</f>
        <v>0</v>
      </c>
      <c r="J28" s="750">
        <f>Infraštruktúra!EI67</f>
        <v>41300</v>
      </c>
      <c r="K28" s="765">
        <f>Infraštruktúra!H68</f>
        <v>39699</v>
      </c>
      <c r="L28" s="750">
        <f>Infraštruktúra!EJ67</f>
        <v>697000</v>
      </c>
      <c r="M28" s="765">
        <f>Infraštruktúra!I68</f>
        <v>539350</v>
      </c>
      <c r="N28" s="750">
        <f>Infraštruktúra!EK67</f>
        <v>9000</v>
      </c>
      <c r="O28" s="763">
        <f>Infraštruktúra!J68</f>
        <v>0</v>
      </c>
      <c r="P28" s="237"/>
      <c r="Q28" s="237"/>
    </row>
    <row r="29" spans="1:21" ht="15.75" thickBot="1" x14ac:dyDescent="0.3">
      <c r="A29" s="247" t="s">
        <v>82</v>
      </c>
      <c r="B29" s="757">
        <f>SUM(B21:B28)</f>
        <v>180755600</v>
      </c>
      <c r="C29" s="248">
        <f>SUM(C21:C28)</f>
        <v>2007275.12</v>
      </c>
      <c r="D29" s="757">
        <f t="shared" ref="D29:N29" si="5">SUM(D21:D28)</f>
        <v>138880500</v>
      </c>
      <c r="E29" s="248">
        <f>SUM(E21:E28)</f>
        <v>500202</v>
      </c>
      <c r="F29" s="758">
        <f t="shared" si="5"/>
        <v>32480500</v>
      </c>
      <c r="G29" s="248">
        <f>SUM(G21:G28)</f>
        <v>703406.87</v>
      </c>
      <c r="H29" s="758">
        <f t="shared" si="5"/>
        <v>453250</v>
      </c>
      <c r="I29" s="248">
        <f>SUM(I21:I28)</f>
        <v>0</v>
      </c>
      <c r="J29" s="758">
        <f t="shared" si="5"/>
        <v>4028280</v>
      </c>
      <c r="K29" s="248">
        <f>SUM(K21:K28)</f>
        <v>597960.25</v>
      </c>
      <c r="L29" s="758">
        <f t="shared" si="5"/>
        <v>175842530</v>
      </c>
      <c r="M29" s="248">
        <f>SUM(M21:M28)</f>
        <v>2301220.12</v>
      </c>
      <c r="N29" s="758">
        <f t="shared" si="5"/>
        <v>4913070</v>
      </c>
      <c r="O29" s="248">
        <f>SUM(O21:O28)</f>
        <v>269400</v>
      </c>
    </row>
    <row r="31" spans="1:21" ht="15.75" thickBot="1" x14ac:dyDescent="0.3">
      <c r="A31" s="1494" t="s">
        <v>1055</v>
      </c>
      <c r="B31" s="1495"/>
      <c r="C31" s="1495"/>
      <c r="D31" s="1495"/>
      <c r="E31" s="1495"/>
      <c r="F31" s="1495"/>
      <c r="G31" s="1495"/>
      <c r="H31" s="1495"/>
      <c r="I31" s="1495"/>
      <c r="J31" s="1495"/>
      <c r="K31" s="1495"/>
      <c r="L31" s="1495"/>
      <c r="M31" s="1495"/>
      <c r="N31" s="1495"/>
      <c r="O31" s="1496"/>
    </row>
    <row r="32" spans="1:21" ht="15" customHeight="1" x14ac:dyDescent="0.25">
      <c r="A32" s="1478" t="s">
        <v>218</v>
      </c>
      <c r="B32" s="1481" t="s">
        <v>190</v>
      </c>
      <c r="C32" s="1509"/>
      <c r="D32" s="1497" t="s">
        <v>191</v>
      </c>
      <c r="E32" s="1498"/>
      <c r="F32" s="1498"/>
      <c r="G32" s="1498"/>
      <c r="H32" s="1498"/>
      <c r="I32" s="1498"/>
      <c r="J32" s="1498"/>
      <c r="K32" s="1498"/>
      <c r="L32" s="1498"/>
      <c r="M32" s="1499"/>
      <c r="N32" s="1481" t="s">
        <v>192</v>
      </c>
      <c r="O32" s="1482"/>
    </row>
    <row r="33" spans="1:15" ht="15" customHeight="1" x14ac:dyDescent="0.25">
      <c r="A33" s="1479"/>
      <c r="B33" s="1483"/>
      <c r="C33" s="1510"/>
      <c r="D33" s="1500" t="s">
        <v>193</v>
      </c>
      <c r="E33" s="1501"/>
      <c r="F33" s="1489" t="s">
        <v>194</v>
      </c>
      <c r="G33" s="1489"/>
      <c r="H33" s="1489" t="s">
        <v>195</v>
      </c>
      <c r="I33" s="1489"/>
      <c r="J33" s="1490" t="s">
        <v>196</v>
      </c>
      <c r="K33" s="1490"/>
      <c r="L33" s="1490" t="s">
        <v>82</v>
      </c>
      <c r="M33" s="1493"/>
      <c r="N33" s="1483"/>
      <c r="O33" s="1484"/>
    </row>
    <row r="34" spans="1:15" ht="15.75" thickBot="1" x14ac:dyDescent="0.3">
      <c r="A34" s="1480"/>
      <c r="B34" s="238" t="s">
        <v>129</v>
      </c>
      <c r="C34" s="241" t="s">
        <v>124</v>
      </c>
      <c r="D34" s="238" t="s">
        <v>129</v>
      </c>
      <c r="E34" s="240" t="s">
        <v>124</v>
      </c>
      <c r="F34" s="240" t="s">
        <v>129</v>
      </c>
      <c r="G34" s="240" t="s">
        <v>124</v>
      </c>
      <c r="H34" s="240" t="s">
        <v>129</v>
      </c>
      <c r="I34" s="240" t="s">
        <v>124</v>
      </c>
      <c r="J34" s="240" t="s">
        <v>129</v>
      </c>
      <c r="K34" s="240" t="s">
        <v>124</v>
      </c>
      <c r="L34" s="240" t="s">
        <v>129</v>
      </c>
      <c r="M34" s="241" t="s">
        <v>124</v>
      </c>
      <c r="N34" s="242" t="s">
        <v>129</v>
      </c>
      <c r="O34" s="243" t="s">
        <v>124</v>
      </c>
    </row>
    <row r="35" spans="1:15" x14ac:dyDescent="0.25">
      <c r="A35" s="250" t="s">
        <v>217</v>
      </c>
      <c r="B35" s="750">
        <f>'Moderná samospráva'!C8</f>
        <v>23000</v>
      </c>
      <c r="C35" s="765">
        <f>'Moderná samospráva'!D8</f>
        <v>9613.83</v>
      </c>
      <c r="D35" s="750">
        <f>'Moderná samospráva'!EE4</f>
        <v>8500</v>
      </c>
      <c r="E35" s="765">
        <f>'Moderná samospráva'!E8</f>
        <v>0</v>
      </c>
      <c r="F35" s="750">
        <f>'Moderná samospráva'!EF4</f>
        <v>1000</v>
      </c>
      <c r="G35" s="765">
        <f>'Moderná samospráva'!F8</f>
        <v>0</v>
      </c>
      <c r="H35" s="750">
        <f>'Moderná samospráva'!EG4</f>
        <v>0</v>
      </c>
      <c r="I35" s="765">
        <f>'Moderná samospráva'!G8</f>
        <v>0</v>
      </c>
      <c r="J35" s="750">
        <f>'Moderná samospráva'!EH4</f>
        <v>13500</v>
      </c>
      <c r="K35" s="765">
        <f>'Moderná samospráva'!H8</f>
        <v>9613.83</v>
      </c>
      <c r="L35" s="750">
        <f>'Moderná samospráva'!EI4</f>
        <v>23000</v>
      </c>
      <c r="M35" s="765">
        <f>'Moderná samospráva'!I8</f>
        <v>9613.83</v>
      </c>
      <c r="N35" s="749">
        <f>'Moderná samospráva'!EJ4</f>
        <v>0</v>
      </c>
      <c r="O35" s="762">
        <f>'Moderná samospráva'!J8</f>
        <v>0</v>
      </c>
    </row>
    <row r="36" spans="1:15" x14ac:dyDescent="0.25">
      <c r="A36" s="251" t="s">
        <v>216</v>
      </c>
      <c r="B36" s="750">
        <f>'Kultúra, šport'!EC4</f>
        <v>6208500</v>
      </c>
      <c r="C36" s="765">
        <f>'Kultúra, šport'!D8</f>
        <v>2607311</v>
      </c>
      <c r="D36" s="750">
        <f>'Kultúra, šport'!ED4</f>
        <v>3667750</v>
      </c>
      <c r="E36" s="765">
        <f>'Kultúra, šport'!E8</f>
        <v>1915048</v>
      </c>
      <c r="F36" s="750">
        <f>'Kultúra, šport'!EE4</f>
        <v>1657900</v>
      </c>
      <c r="G36" s="765">
        <f>'Kultúra, šport'!F8</f>
        <v>284041</v>
      </c>
      <c r="H36" s="750">
        <f>'Kultúra, šport'!EF4</f>
        <v>0</v>
      </c>
      <c r="I36" s="765">
        <f>'Kultúra, šport'!G8</f>
        <v>0</v>
      </c>
      <c r="J36" s="750">
        <f>'Kultúra, šport'!EG4</f>
        <v>620050</v>
      </c>
      <c r="K36" s="765">
        <f>'Kultúra, šport'!H8</f>
        <v>408222</v>
      </c>
      <c r="L36" s="750">
        <f>'Kultúra, šport'!EH4</f>
        <v>5945700</v>
      </c>
      <c r="M36" s="765">
        <f>'Kultúra, šport'!I8</f>
        <v>2607311</v>
      </c>
      <c r="N36" s="750">
        <f>'Kultúra, šport'!EI4</f>
        <v>262800</v>
      </c>
      <c r="O36" s="763">
        <f>'Kultúra, šport'!J8</f>
        <v>0</v>
      </c>
    </row>
    <row r="37" spans="1:15" x14ac:dyDescent="0.25">
      <c r="A37" s="251" t="s">
        <v>215</v>
      </c>
      <c r="B37" s="750">
        <f>'Kultúra, šport'!EC30</f>
        <v>559000</v>
      </c>
      <c r="C37" s="765">
        <f>'Kultúra, šport'!D35</f>
        <v>319502</v>
      </c>
      <c r="D37" s="750">
        <f>'Kultúra, šport'!ED30</f>
        <v>0</v>
      </c>
      <c r="E37" s="765">
        <f>'Kultúra, šport'!E35</f>
        <v>0</v>
      </c>
      <c r="F37" s="750">
        <f>'Kultúra, šport'!EE30</f>
        <v>234500</v>
      </c>
      <c r="G37" s="765">
        <f>'Kultúra, šport'!F35</f>
        <v>40000</v>
      </c>
      <c r="H37" s="750">
        <f>'Kultúra, šport'!EF30</f>
        <v>0</v>
      </c>
      <c r="I37" s="765">
        <f>'Kultúra, šport'!G35</f>
        <v>0</v>
      </c>
      <c r="J37" s="750">
        <f>'Kultúra, šport'!EG30</f>
        <v>274250</v>
      </c>
      <c r="K37" s="765">
        <f>'Kultúra, šport'!H35</f>
        <v>279502</v>
      </c>
      <c r="L37" s="750">
        <f>'Kultúra, šport'!EH30</f>
        <v>508750</v>
      </c>
      <c r="M37" s="765">
        <f>'Kultúra, šport'!I35</f>
        <v>319502</v>
      </c>
      <c r="N37" s="750">
        <f>'Kultúra, šport'!EI30</f>
        <v>50250</v>
      </c>
      <c r="O37" s="763">
        <f>'Kultúra, šport'!J35</f>
        <v>0</v>
      </c>
    </row>
    <row r="38" spans="1:15" x14ac:dyDescent="0.25">
      <c r="A38" s="251" t="s">
        <v>214</v>
      </c>
      <c r="B38" s="750">
        <f>'Kultúra, šport'!EC51</f>
        <v>3900</v>
      </c>
      <c r="C38" s="765">
        <f>'Kultúra, šport'!D57</f>
        <v>0</v>
      </c>
      <c r="D38" s="750">
        <f>'Kultúra, šport'!ED51</f>
        <v>0</v>
      </c>
      <c r="E38" s="765">
        <f>'Kultúra, šport'!E57</f>
        <v>0</v>
      </c>
      <c r="F38" s="750">
        <f>'Kultúra, šport'!EE51</f>
        <v>0</v>
      </c>
      <c r="G38" s="765">
        <f>'Kultúra, šport'!F57</f>
        <v>0</v>
      </c>
      <c r="H38" s="750">
        <f>'Kultúra, šport'!EF51</f>
        <v>0</v>
      </c>
      <c r="I38" s="765">
        <f>'Kultúra, šport'!G57</f>
        <v>0</v>
      </c>
      <c r="J38" s="750">
        <f>'Kultúra, šport'!EG51</f>
        <v>3900</v>
      </c>
      <c r="K38" s="765">
        <f>'Kultúra, šport'!H57</f>
        <v>0</v>
      </c>
      <c r="L38" s="750">
        <f>'Kultúra, šport'!EH51</f>
        <v>3900</v>
      </c>
      <c r="M38" s="765">
        <f>'Kultúra, šport'!I57</f>
        <v>0</v>
      </c>
      <c r="N38" s="750">
        <f>'Kultúra, šport'!EI51</f>
        <v>0</v>
      </c>
      <c r="O38" s="763">
        <f>'Kultúra, šport'!J57</f>
        <v>0</v>
      </c>
    </row>
    <row r="39" spans="1:15" x14ac:dyDescent="0.25">
      <c r="A39" s="251" t="s">
        <v>213</v>
      </c>
      <c r="B39" s="750">
        <f>'Kultúra, šport'!EC61</f>
        <v>15000</v>
      </c>
      <c r="C39" s="765">
        <f>'Kultúra, šport'!D68</f>
        <v>3000</v>
      </c>
      <c r="D39" s="750">
        <f>'Kultúra, šport'!ED61</f>
        <v>0</v>
      </c>
      <c r="E39" s="765">
        <f>'Kultúra, šport'!E68</f>
        <v>0</v>
      </c>
      <c r="F39" s="750">
        <f>'Kultúra, šport'!EE61</f>
        <v>3500</v>
      </c>
      <c r="G39" s="765">
        <f>'Kultúra, šport'!F68</f>
        <v>3000</v>
      </c>
      <c r="H39" s="750">
        <f>'Kultúra, šport'!EF61</f>
        <v>0</v>
      </c>
      <c r="I39" s="765">
        <f>'Kultúra, šport'!G68</f>
        <v>0</v>
      </c>
      <c r="J39" s="750">
        <f>'Kultúra, šport'!EG61</f>
        <v>10750</v>
      </c>
      <c r="K39" s="765">
        <f>'Kultúra, šport'!H68</f>
        <v>0</v>
      </c>
      <c r="L39" s="750">
        <f>'Kultúra, šport'!EH61</f>
        <v>14250</v>
      </c>
      <c r="M39" s="765">
        <f>'Kultúra, šport'!I68</f>
        <v>3000</v>
      </c>
      <c r="N39" s="750">
        <f>'Kultúra, šport'!EI61</f>
        <v>750</v>
      </c>
      <c r="O39" s="763">
        <f>'Kultúra, šport'!J68</f>
        <v>0</v>
      </c>
    </row>
    <row r="40" spans="1:15" ht="15.75" thickBot="1" x14ac:dyDescent="0.3">
      <c r="A40" s="252" t="s">
        <v>82</v>
      </c>
      <c r="B40" s="758">
        <f>SUM(B35:B39)</f>
        <v>6809400</v>
      </c>
      <c r="C40" s="249">
        <f>SUM(C35:C39)</f>
        <v>2939426.83</v>
      </c>
      <c r="D40" s="758">
        <f t="shared" ref="D40:N40" si="6">SUM(D35:D39)</f>
        <v>3676250</v>
      </c>
      <c r="E40" s="249">
        <f>SUM(E35:E39)</f>
        <v>1915048</v>
      </c>
      <c r="F40" s="758">
        <f t="shared" si="6"/>
        <v>1896900</v>
      </c>
      <c r="G40" s="249">
        <f>SUM(G35:G39)</f>
        <v>327041</v>
      </c>
      <c r="H40" s="758">
        <f t="shared" si="6"/>
        <v>0</v>
      </c>
      <c r="I40" s="249">
        <f>SUM(I35:I39)</f>
        <v>0</v>
      </c>
      <c r="J40" s="758">
        <f t="shared" si="6"/>
        <v>922450</v>
      </c>
      <c r="K40" s="249">
        <f>SUM(K35:K39)</f>
        <v>697337.83000000007</v>
      </c>
      <c r="L40" s="758">
        <f t="shared" si="6"/>
        <v>6495600</v>
      </c>
      <c r="M40" s="249">
        <f>SUM(M35:M39)</f>
        <v>2939426.83</v>
      </c>
      <c r="N40" s="758">
        <f t="shared" si="6"/>
        <v>313800</v>
      </c>
      <c r="O40" s="249">
        <f>SUM(O35:O39)</f>
        <v>0</v>
      </c>
    </row>
    <row r="42" spans="1:15" ht="15.75" customHeight="1" thickBot="1" x14ac:dyDescent="0.3">
      <c r="A42" s="1494" t="s">
        <v>1055</v>
      </c>
      <c r="B42" s="1495"/>
      <c r="C42" s="1495"/>
      <c r="D42" s="1495"/>
      <c r="E42" s="1495"/>
      <c r="F42" s="1495"/>
      <c r="G42" s="1495"/>
      <c r="H42" s="1495"/>
      <c r="I42" s="1495"/>
      <c r="J42" s="1495"/>
      <c r="K42" s="1495"/>
      <c r="L42" s="1495"/>
      <c r="M42" s="1495"/>
      <c r="N42" s="1495"/>
      <c r="O42" s="1496"/>
    </row>
    <row r="43" spans="1:15" x14ac:dyDescent="0.25">
      <c r="A43" s="1478" t="s">
        <v>212</v>
      </c>
      <c r="B43" s="1481" t="s">
        <v>190</v>
      </c>
      <c r="C43" s="1482"/>
      <c r="D43" s="1497" t="s">
        <v>191</v>
      </c>
      <c r="E43" s="1498"/>
      <c r="F43" s="1498"/>
      <c r="G43" s="1498"/>
      <c r="H43" s="1498"/>
      <c r="I43" s="1498"/>
      <c r="J43" s="1498"/>
      <c r="K43" s="1498"/>
      <c r="L43" s="1498"/>
      <c r="M43" s="1498"/>
      <c r="N43" s="1491" t="s">
        <v>192</v>
      </c>
      <c r="O43" s="1482"/>
    </row>
    <row r="44" spans="1:15" ht="15" customHeight="1" x14ac:dyDescent="0.25">
      <c r="A44" s="1479"/>
      <c r="B44" s="1483"/>
      <c r="C44" s="1484"/>
      <c r="D44" s="1500" t="s">
        <v>193</v>
      </c>
      <c r="E44" s="1501"/>
      <c r="F44" s="1489" t="s">
        <v>194</v>
      </c>
      <c r="G44" s="1489"/>
      <c r="H44" s="1489" t="s">
        <v>195</v>
      </c>
      <c r="I44" s="1489"/>
      <c r="J44" s="1490" t="s">
        <v>196</v>
      </c>
      <c r="K44" s="1490"/>
      <c r="L44" s="1490" t="s">
        <v>82</v>
      </c>
      <c r="M44" s="1493"/>
      <c r="N44" s="1492"/>
      <c r="O44" s="1484"/>
    </row>
    <row r="45" spans="1:15" ht="15.75" thickBot="1" x14ac:dyDescent="0.3">
      <c r="A45" s="1480"/>
      <c r="B45" s="238" t="s">
        <v>129</v>
      </c>
      <c r="C45" s="239" t="s">
        <v>124</v>
      </c>
      <c r="D45" s="238" t="s">
        <v>129</v>
      </c>
      <c r="E45" s="240" t="s">
        <v>124</v>
      </c>
      <c r="F45" s="240" t="s">
        <v>129</v>
      </c>
      <c r="G45" s="240" t="s">
        <v>124</v>
      </c>
      <c r="H45" s="240" t="s">
        <v>129</v>
      </c>
      <c r="I45" s="240" t="s">
        <v>124</v>
      </c>
      <c r="J45" s="240" t="s">
        <v>129</v>
      </c>
      <c r="K45" s="240" t="s">
        <v>124</v>
      </c>
      <c r="L45" s="240" t="s">
        <v>129</v>
      </c>
      <c r="M45" s="241" t="s">
        <v>124</v>
      </c>
      <c r="N45" s="253" t="s">
        <v>129</v>
      </c>
      <c r="O45" s="243" t="s">
        <v>124</v>
      </c>
    </row>
    <row r="46" spans="1:15" x14ac:dyDescent="0.25">
      <c r="A46" s="254" t="s">
        <v>211</v>
      </c>
      <c r="B46" s="748">
        <f>'Sociálny rozvoj'!EC4</f>
        <v>5599400</v>
      </c>
      <c r="C46" s="763">
        <f>'Sociálny rozvoj'!D8</f>
        <v>5073971.459999999</v>
      </c>
      <c r="D46" s="751">
        <f>'Sociálny rozvoj'!ED4</f>
        <v>4606490</v>
      </c>
      <c r="E46" s="764">
        <f>'Sociálny rozvoj'!E8</f>
        <v>15373.67</v>
      </c>
      <c r="F46" s="749">
        <f>'Sociálny rozvoj'!EE4</f>
        <v>559440</v>
      </c>
      <c r="G46" s="764">
        <f>'Sociálny rozvoj'!F8</f>
        <v>4112889.67</v>
      </c>
      <c r="H46" s="749">
        <f>'Sociálny rozvoj'!EF4</f>
        <v>0</v>
      </c>
      <c r="I46" s="764">
        <f>'Sociálny rozvoj'!G8</f>
        <v>0</v>
      </c>
      <c r="J46" s="749">
        <f>'Sociálny rozvoj'!EG4</f>
        <v>429720</v>
      </c>
      <c r="K46" s="764">
        <f>'Sociálny rozvoj'!H8</f>
        <v>945708.11999999976</v>
      </c>
      <c r="L46" s="749">
        <f>'Sociálny rozvoj'!EH4</f>
        <v>5595650</v>
      </c>
      <c r="M46" s="764">
        <f>'Sociálny rozvoj'!I8</f>
        <v>5073971.459999999</v>
      </c>
      <c r="N46" s="749">
        <f>'Sociálny rozvoj'!EI4</f>
        <v>3750</v>
      </c>
      <c r="O46" s="762">
        <f>'Sociálny rozvoj'!J8</f>
        <v>0</v>
      </c>
    </row>
    <row r="47" spans="1:15" x14ac:dyDescent="0.25">
      <c r="A47" s="255" t="s">
        <v>210</v>
      </c>
      <c r="B47" s="748">
        <f>'Sociálny rozvoj'!EC41</f>
        <v>2097200</v>
      </c>
      <c r="C47" s="763">
        <f>'Sociálny rozvoj'!D46</f>
        <v>0</v>
      </c>
      <c r="D47" s="752">
        <f>'Sociálny rozvoj'!ED41</f>
        <v>1636250</v>
      </c>
      <c r="E47" s="765">
        <f>'Sociálny rozvoj'!E46</f>
        <v>0</v>
      </c>
      <c r="F47" s="750">
        <f>'Sociálny rozvoj'!EE41</f>
        <v>215760</v>
      </c>
      <c r="G47" s="765">
        <f>'Sociálny rozvoj'!F46</f>
        <v>0</v>
      </c>
      <c r="H47" s="750">
        <f>'Sociálny rozvoj'!EF41</f>
        <v>0</v>
      </c>
      <c r="I47" s="765">
        <f>'Sociálny rozvoj'!G46</f>
        <v>0</v>
      </c>
      <c r="J47" s="750">
        <f>'Sociálny rozvoj'!EG41</f>
        <v>235000</v>
      </c>
      <c r="K47" s="765">
        <f>'Sociálny rozvoj'!H46</f>
        <v>0</v>
      </c>
      <c r="L47" s="750">
        <f>'Sociálny rozvoj'!EH41</f>
        <v>2082010</v>
      </c>
      <c r="M47" s="765">
        <f>'Sociálny rozvoj'!I46</f>
        <v>0</v>
      </c>
      <c r="N47" s="750">
        <f>'Sociálny rozvoj'!EI41</f>
        <v>10190</v>
      </c>
      <c r="O47" s="763">
        <f>'Sociálny rozvoj'!J46</f>
        <v>0</v>
      </c>
    </row>
    <row r="48" spans="1:15" x14ac:dyDescent="0.25">
      <c r="A48" s="255" t="s">
        <v>209</v>
      </c>
      <c r="B48" s="748">
        <f>'Sociálny rozvoj'!EC54</f>
        <v>328000</v>
      </c>
      <c r="C48" s="763">
        <f>'Sociálny rozvoj'!D60</f>
        <v>25898.52</v>
      </c>
      <c r="D48" s="752">
        <f>'Sociálny rozvoj'!ED54</f>
        <v>255000</v>
      </c>
      <c r="E48" s="765">
        <f>'Sociálny rozvoj'!E60</f>
        <v>7898.52</v>
      </c>
      <c r="F48" s="750">
        <f>'Sociálny rozvoj'!EE54</f>
        <v>51950</v>
      </c>
      <c r="G48" s="765">
        <f>'Sociálny rozvoj'!F60</f>
        <v>18000</v>
      </c>
      <c r="H48" s="750">
        <f>'Sociálny rozvoj'!EF54</f>
        <v>0</v>
      </c>
      <c r="I48" s="765">
        <f>'Sociálny rozvoj'!G60</f>
        <v>0</v>
      </c>
      <c r="J48" s="750">
        <f>'Sociálny rozvoj'!EG54</f>
        <v>17750</v>
      </c>
      <c r="K48" s="765">
        <f>'Sociálny rozvoj'!H60</f>
        <v>0</v>
      </c>
      <c r="L48" s="750">
        <f>'Sociálny rozvoj'!EH54</f>
        <v>324700</v>
      </c>
      <c r="M48" s="765">
        <f>'Sociálny rozvoj'!I60</f>
        <v>25898.52</v>
      </c>
      <c r="N48" s="750">
        <f>'Sociálny rozvoj'!EI54</f>
        <v>3300</v>
      </c>
      <c r="O48" s="763">
        <f>'Sociálny rozvoj'!J60</f>
        <v>0</v>
      </c>
    </row>
    <row r="49" spans="1:16" x14ac:dyDescent="0.25">
      <c r="A49" s="255" t="s">
        <v>208</v>
      </c>
      <c r="B49" s="748">
        <f>'Životné prostredie'!DQ4</f>
        <v>16283000</v>
      </c>
      <c r="C49" s="763">
        <f>'Životné prostredie'!D8</f>
        <v>158057.96000000002</v>
      </c>
      <c r="D49" s="752">
        <f>'Životné prostredie'!DR4</f>
        <v>13517550</v>
      </c>
      <c r="E49" s="765">
        <f>'Životné prostredie'!E8</f>
        <v>3470</v>
      </c>
      <c r="F49" s="750">
        <f>'Životné prostredie'!DS4</f>
        <v>1839050</v>
      </c>
      <c r="G49" s="765">
        <f>'Životné prostredie'!F8</f>
        <v>32000</v>
      </c>
      <c r="H49" s="750">
        <f>'Životné prostredie'!DT4</f>
        <v>0</v>
      </c>
      <c r="I49" s="765">
        <f>'Životné prostredie'!G8</f>
        <v>0</v>
      </c>
      <c r="J49" s="750">
        <f>'Životné prostredie'!DU4</f>
        <v>812000</v>
      </c>
      <c r="K49" s="765">
        <f>'Životné prostredie'!H8</f>
        <v>122587.96</v>
      </c>
      <c r="L49" s="750">
        <f>'Životné prostredie'!DV4</f>
        <v>16168600</v>
      </c>
      <c r="M49" s="765">
        <f>'Životné prostredie'!I8</f>
        <v>154757</v>
      </c>
      <c r="N49" s="750">
        <f>'Životné prostredie'!DW4</f>
        <v>114400</v>
      </c>
      <c r="O49" s="763">
        <f>'Životné prostredie'!J8</f>
        <v>0</v>
      </c>
      <c r="P49" s="237"/>
    </row>
    <row r="50" spans="1:16" x14ac:dyDescent="0.25">
      <c r="A50" s="255" t="s">
        <v>207</v>
      </c>
      <c r="B50" s="748">
        <f>'Životné prostredie'!DQ44</f>
        <v>29920000</v>
      </c>
      <c r="C50" s="763">
        <f>'Životné prostredie'!D49</f>
        <v>0</v>
      </c>
      <c r="D50" s="752">
        <f>'Životné prostredie'!DR44</f>
        <v>25433200</v>
      </c>
      <c r="E50" s="765">
        <f>'Životné prostredie'!E49</f>
        <v>0</v>
      </c>
      <c r="F50" s="750">
        <f>'Životné prostredie'!DS44</f>
        <v>4483150</v>
      </c>
      <c r="G50" s="765">
        <f>'Životné prostredie'!F49</f>
        <v>0</v>
      </c>
      <c r="H50" s="750">
        <f>'Životné prostredie'!DT44</f>
        <v>0</v>
      </c>
      <c r="I50" s="765">
        <f>'Životné prostredie'!G49</f>
        <v>0</v>
      </c>
      <c r="J50" s="750">
        <f>'Životné prostredie'!DU44</f>
        <v>650</v>
      </c>
      <c r="K50" s="765">
        <f>'Životné prostredie'!H49</f>
        <v>0</v>
      </c>
      <c r="L50" s="750">
        <f>'Životné prostredie'!DV44</f>
        <v>29917000</v>
      </c>
      <c r="M50" s="765">
        <f>'Životné prostredie'!I49</f>
        <v>0</v>
      </c>
      <c r="N50" s="750">
        <f>'Životné prostredie'!DW44</f>
        <v>3000</v>
      </c>
      <c r="O50" s="763">
        <f>'Životné prostredie'!J49</f>
        <v>0</v>
      </c>
    </row>
    <row r="51" spans="1:16" x14ac:dyDescent="0.25">
      <c r="A51" s="255" t="s">
        <v>206</v>
      </c>
      <c r="B51" s="748">
        <f>'Životné prostredie'!DQ56</f>
        <v>774860</v>
      </c>
      <c r="C51" s="763">
        <f>'Životné prostredie'!D62</f>
        <v>16100</v>
      </c>
      <c r="D51" s="752">
        <f>'Životné prostredie'!DR56</f>
        <v>619531</v>
      </c>
      <c r="E51" s="765">
        <f>'Životné prostredie'!E62</f>
        <v>0</v>
      </c>
      <c r="F51" s="750">
        <f>'Životné prostredie'!DS56</f>
        <v>72886</v>
      </c>
      <c r="G51" s="765">
        <f>'Životné prostredie'!F62</f>
        <v>15900</v>
      </c>
      <c r="H51" s="750">
        <f>'Životné prostredie'!DT56</f>
        <v>0</v>
      </c>
      <c r="I51" s="765">
        <f>'Životné prostredie'!G62</f>
        <v>0</v>
      </c>
      <c r="J51" s="750">
        <f>'Životné prostredie'!DU56</f>
        <v>49145</v>
      </c>
      <c r="K51" s="765">
        <f>'Životné prostredie'!H62</f>
        <v>200</v>
      </c>
      <c r="L51" s="750">
        <f>'Životné prostredie'!DV56</f>
        <v>741562</v>
      </c>
      <c r="M51" s="765">
        <f>'Životné prostredie'!I62</f>
        <v>16100</v>
      </c>
      <c r="N51" s="750">
        <f>'Životné prostredie'!DW56</f>
        <v>33298</v>
      </c>
      <c r="O51" s="763">
        <f>'Životné prostredie'!J62</f>
        <v>0</v>
      </c>
    </row>
    <row r="52" spans="1:16" x14ac:dyDescent="0.25">
      <c r="A52" s="255" t="s">
        <v>205</v>
      </c>
      <c r="B52" s="748">
        <f>'Životné prostredie'!DQ74</f>
        <v>27079000</v>
      </c>
      <c r="C52" s="763">
        <f>'Životné prostredie'!D81</f>
        <v>9003</v>
      </c>
      <c r="D52" s="752">
        <f>'Životné prostredie'!DR74</f>
        <v>22677150</v>
      </c>
      <c r="E52" s="765">
        <f>'Životné prostredie'!E81</f>
        <v>0</v>
      </c>
      <c r="F52" s="750">
        <f>'Životné prostredie'!DS74</f>
        <v>2947900</v>
      </c>
      <c r="G52" s="765">
        <f>'Životné prostredie'!F81</f>
        <v>0</v>
      </c>
      <c r="H52" s="750">
        <f>'Životné prostredie'!DT74</f>
        <v>0</v>
      </c>
      <c r="I52" s="765">
        <f>'Životné prostredie'!G81</f>
        <v>0</v>
      </c>
      <c r="J52" s="750">
        <f>'Životné prostredie'!DU74</f>
        <v>120000</v>
      </c>
      <c r="K52" s="765">
        <f>'Životné prostredie'!H81</f>
        <v>9003</v>
      </c>
      <c r="L52" s="750">
        <f>'Životné prostredie'!DV74</f>
        <v>25745050</v>
      </c>
      <c r="M52" s="765">
        <f>'Životné prostredie'!I81</f>
        <v>9003</v>
      </c>
      <c r="N52" s="750">
        <f>'Životné prostredie'!DW74</f>
        <v>1333950</v>
      </c>
      <c r="O52" s="763">
        <f>'Životné prostredie'!J81</f>
        <v>0</v>
      </c>
    </row>
    <row r="53" spans="1:16" ht="15.75" thickBot="1" x14ac:dyDescent="0.3">
      <c r="A53" s="256" t="s">
        <v>82</v>
      </c>
      <c r="B53" s="757">
        <f t="shared" ref="B53:N53" si="7">SUM(B46:B52)</f>
        <v>82081460</v>
      </c>
      <c r="C53" s="257">
        <f>SUM(C46:C52)</f>
        <v>5283030.9399999985</v>
      </c>
      <c r="D53" s="759">
        <f t="shared" si="7"/>
        <v>68745171</v>
      </c>
      <c r="E53" s="257">
        <f>SUM(E46:E52)</f>
        <v>26742.190000000002</v>
      </c>
      <c r="F53" s="758">
        <f t="shared" si="7"/>
        <v>10170136</v>
      </c>
      <c r="G53" s="257">
        <f>SUM(G46:G52)</f>
        <v>4178789.67</v>
      </c>
      <c r="H53" s="758">
        <f t="shared" si="7"/>
        <v>0</v>
      </c>
      <c r="I53" s="257">
        <f>SUM(I46:I52)</f>
        <v>0</v>
      </c>
      <c r="J53" s="758">
        <f t="shared" si="7"/>
        <v>1664265</v>
      </c>
      <c r="K53" s="257">
        <f>SUM(K46:K52)</f>
        <v>1077499.0799999998</v>
      </c>
      <c r="L53" s="758">
        <f t="shared" si="7"/>
        <v>80574572</v>
      </c>
      <c r="M53" s="257">
        <f>SUM(M46:M52)</f>
        <v>5279729.9799999986</v>
      </c>
      <c r="N53" s="758">
        <f t="shared" si="7"/>
        <v>1501888</v>
      </c>
      <c r="O53" s="257">
        <f>SUM(O46:O52)</f>
        <v>0</v>
      </c>
    </row>
    <row r="54" spans="1:16" ht="15.75" thickBot="1" x14ac:dyDescent="0.3">
      <c r="A54" s="1494" t="s">
        <v>1055</v>
      </c>
      <c r="B54" s="1495"/>
      <c r="C54" s="1495"/>
      <c r="D54" s="1495"/>
      <c r="E54" s="1495"/>
      <c r="F54" s="1495"/>
      <c r="G54" s="1495"/>
      <c r="H54" s="1495"/>
      <c r="I54" s="1495"/>
      <c r="J54" s="1495"/>
      <c r="K54" s="1495"/>
      <c r="L54" s="1495"/>
      <c r="M54" s="1495"/>
      <c r="N54" s="1495"/>
      <c r="O54" s="1496"/>
    </row>
    <row r="55" spans="1:16" ht="15" customHeight="1" x14ac:dyDescent="0.25">
      <c r="A55" s="1502"/>
      <c r="B55" s="1504" t="s">
        <v>190</v>
      </c>
      <c r="C55" s="1486"/>
      <c r="D55" s="1504" t="s">
        <v>191</v>
      </c>
      <c r="E55" s="1485"/>
      <c r="F55" s="1485"/>
      <c r="G55" s="1485"/>
      <c r="H55" s="1485"/>
      <c r="I55" s="1485"/>
      <c r="J55" s="1485"/>
      <c r="K55" s="1485"/>
      <c r="L55" s="1485"/>
      <c r="M55" s="258"/>
      <c r="N55" s="1485" t="s">
        <v>192</v>
      </c>
      <c r="O55" s="1486"/>
    </row>
    <row r="56" spans="1:16" x14ac:dyDescent="0.25">
      <c r="A56" s="1503"/>
      <c r="B56" s="1505"/>
      <c r="C56" s="1488"/>
      <c r="D56" s="1500" t="s">
        <v>193</v>
      </c>
      <c r="E56" s="1501"/>
      <c r="F56" s="1489" t="s">
        <v>194</v>
      </c>
      <c r="G56" s="1489"/>
      <c r="H56" s="1489" t="s">
        <v>195</v>
      </c>
      <c r="I56" s="1489"/>
      <c r="J56" s="1490" t="s">
        <v>196</v>
      </c>
      <c r="K56" s="1490"/>
      <c r="L56" s="1490" t="s">
        <v>82</v>
      </c>
      <c r="M56" s="1490"/>
      <c r="N56" s="1487"/>
      <c r="O56" s="1488"/>
    </row>
    <row r="57" spans="1:16" ht="15.75" thickBot="1" x14ac:dyDescent="0.3">
      <c r="A57" s="259"/>
      <c r="B57" s="260" t="s">
        <v>129</v>
      </c>
      <c r="C57" s="261" t="s">
        <v>124</v>
      </c>
      <c r="D57" s="242" t="s">
        <v>129</v>
      </c>
      <c r="E57" s="253" t="s">
        <v>124</v>
      </c>
      <c r="F57" s="253" t="s">
        <v>129</v>
      </c>
      <c r="G57" s="253" t="s">
        <v>124</v>
      </c>
      <c r="H57" s="253" t="s">
        <v>129</v>
      </c>
      <c r="I57" s="253" t="s">
        <v>124</v>
      </c>
      <c r="J57" s="253" t="s">
        <v>129</v>
      </c>
      <c r="K57" s="253" t="s">
        <v>124</v>
      </c>
      <c r="L57" s="253" t="s">
        <v>129</v>
      </c>
      <c r="M57" s="253" t="s">
        <v>124</v>
      </c>
      <c r="N57" s="253" t="s">
        <v>129</v>
      </c>
      <c r="O57" s="243" t="s">
        <v>124</v>
      </c>
    </row>
    <row r="58" spans="1:16" ht="24.75" customHeight="1" x14ac:dyDescent="0.25">
      <c r="A58" s="255" t="s">
        <v>189</v>
      </c>
      <c r="B58" s="753">
        <f>' Ekonomický rozvoj'!C6+Vzdelávanie!C6+Infraštruktúra!C6</f>
        <v>180755600</v>
      </c>
      <c r="C58" s="766">
        <f>' Ekonomický rozvoj'!D6+Vzdelávanie!D6+Infraštruktúra!D6</f>
        <v>2007275.12</v>
      </c>
      <c r="D58" s="754">
        <f t="shared" ref="D58:N58" si="8">D29</f>
        <v>138880500</v>
      </c>
      <c r="E58" s="767">
        <f>' Ekonomický rozvoj'!E6+Vzdelávanie!E6+Infraštruktúra!E6</f>
        <v>500202</v>
      </c>
      <c r="F58" s="755">
        <f t="shared" si="8"/>
        <v>32480500</v>
      </c>
      <c r="G58" s="767">
        <f>' Ekonomický rozvoj'!F6+Vzdelávanie!F6+Infraštruktúra!F6</f>
        <v>703406.87</v>
      </c>
      <c r="H58" s="755">
        <f t="shared" si="8"/>
        <v>453250</v>
      </c>
      <c r="I58" s="767">
        <f>' Ekonomický rozvoj'!G6+Vzdelávanie!G6+'Moderná samospráva'!G6</f>
        <v>0</v>
      </c>
      <c r="J58" s="755">
        <f t="shared" si="8"/>
        <v>4028280</v>
      </c>
      <c r="K58" s="767">
        <f>' Ekonomický rozvoj'!H6+Vzdelávanie!H6+Infraštruktúra!H6</f>
        <v>534266.25</v>
      </c>
      <c r="L58" s="755">
        <f t="shared" si="8"/>
        <v>175842530</v>
      </c>
      <c r="M58" s="767">
        <f>' Ekonomický rozvoj'!I6+Vzdelávanie!I6+Infraštruktúra!I6</f>
        <v>1737875.12</v>
      </c>
      <c r="N58" s="755">
        <f t="shared" si="8"/>
        <v>4913070</v>
      </c>
      <c r="O58" s="769">
        <f>' Ekonomický rozvoj'!J6+Vzdelávanie!J6+Infraštruktúra!J6</f>
        <v>269400</v>
      </c>
    </row>
    <row r="59" spans="1:16" ht="21" customHeight="1" x14ac:dyDescent="0.25">
      <c r="A59" s="255" t="s">
        <v>218</v>
      </c>
      <c r="B59" s="753">
        <f>'Moderná samospráva'!C6+'Kultúra, šport'!C6</f>
        <v>6809400</v>
      </c>
      <c r="C59" s="766">
        <f>'Moderná samospráva'!D6+'Kultúra, šport'!D6</f>
        <v>2939426.83</v>
      </c>
      <c r="D59" s="753">
        <f t="shared" ref="D59:N59" si="9">D40</f>
        <v>3676250</v>
      </c>
      <c r="E59" s="768">
        <f>'Moderná samospráva'!E6+'Kultúra, šport'!E6</f>
        <v>1915048</v>
      </c>
      <c r="F59" s="756">
        <f t="shared" si="9"/>
        <v>1896900</v>
      </c>
      <c r="G59" s="768">
        <f>'Moderná samospráva'!F6+'Kultúra, šport'!F6</f>
        <v>327041</v>
      </c>
      <c r="H59" s="756">
        <f t="shared" si="9"/>
        <v>0</v>
      </c>
      <c r="I59" s="768">
        <f>'Moderná samospráva'!G6+'Kultúra, šport'!G6</f>
        <v>0</v>
      </c>
      <c r="J59" s="756">
        <f t="shared" si="9"/>
        <v>922450</v>
      </c>
      <c r="K59" s="768">
        <f>'Moderná samospráva'!H6+'Kultúra, šport'!H6</f>
        <v>697337.83</v>
      </c>
      <c r="L59" s="756">
        <f t="shared" si="9"/>
        <v>6495600</v>
      </c>
      <c r="M59" s="768">
        <f>'Moderná samospráva'!I6+'Kultúra, šport'!I6</f>
        <v>2939426.83</v>
      </c>
      <c r="N59" s="756">
        <f t="shared" si="9"/>
        <v>313800</v>
      </c>
      <c r="O59" s="766">
        <f>'Moderná samospráva'!J6+'Kultúra, šport'!J6</f>
        <v>0</v>
      </c>
    </row>
    <row r="60" spans="1:16" ht="21.75" customHeight="1" x14ac:dyDescent="0.25">
      <c r="A60" s="255" t="s">
        <v>212</v>
      </c>
      <c r="B60" s="753">
        <f>'Sociálny rozvoj'!C6+'Životné prostredie'!C6</f>
        <v>82081460</v>
      </c>
      <c r="C60" s="766">
        <f>'Sociálny rozvoj'!D6+'Životné prostredie'!D6</f>
        <v>5283030.9399999985</v>
      </c>
      <c r="D60" s="753">
        <f t="shared" ref="D60:N60" si="10">D53</f>
        <v>68745171</v>
      </c>
      <c r="E60" s="768">
        <f>'Sociálny rozvoj'!E6+'Životné prostredie'!E6</f>
        <v>26742.190000000002</v>
      </c>
      <c r="F60" s="756">
        <f t="shared" si="10"/>
        <v>10170136</v>
      </c>
      <c r="G60" s="768">
        <f>'Sociálny rozvoj'!F6+'Životné prostredie'!F6</f>
        <v>4178789.67</v>
      </c>
      <c r="H60" s="756">
        <f t="shared" si="10"/>
        <v>0</v>
      </c>
      <c r="I60" s="768">
        <f>'Sociálny rozvoj'!G6+'Životné prostredie'!G6</f>
        <v>0</v>
      </c>
      <c r="J60" s="756">
        <f t="shared" si="10"/>
        <v>1664265</v>
      </c>
      <c r="K60" s="768">
        <f>'Sociálny rozvoj'!H6+'Životné prostredie'!H6</f>
        <v>1077499.0799999998</v>
      </c>
      <c r="L60" s="756">
        <f t="shared" si="10"/>
        <v>80574572</v>
      </c>
      <c r="M60" s="768">
        <f>'Sociálny rozvoj'!I6+'Životné prostredie'!I6</f>
        <v>5279729.9799999986</v>
      </c>
      <c r="N60" s="756">
        <f t="shared" si="10"/>
        <v>1501888</v>
      </c>
      <c r="O60" s="766">
        <f>'Sociálny rozvoj'!J6+'Životné prostredie'!J6</f>
        <v>0</v>
      </c>
    </row>
    <row r="61" spans="1:16" ht="15.75" thickBot="1" x14ac:dyDescent="0.3">
      <c r="A61" s="256" t="s">
        <v>82</v>
      </c>
      <c r="B61" s="760">
        <f t="shared" ref="B61:O61" si="11">SUM(B58:B60)</f>
        <v>269646460</v>
      </c>
      <c r="C61" s="262">
        <f t="shared" si="11"/>
        <v>10229732.889999999</v>
      </c>
      <c r="D61" s="760">
        <f t="shared" si="11"/>
        <v>211301921</v>
      </c>
      <c r="E61" s="262">
        <f t="shared" si="11"/>
        <v>2441992.19</v>
      </c>
      <c r="F61" s="761">
        <f t="shared" si="11"/>
        <v>44547536</v>
      </c>
      <c r="G61" s="262">
        <f t="shared" si="11"/>
        <v>5209237.54</v>
      </c>
      <c r="H61" s="761">
        <f t="shared" si="11"/>
        <v>453250</v>
      </c>
      <c r="I61" s="262">
        <f t="shared" si="11"/>
        <v>0</v>
      </c>
      <c r="J61" s="761">
        <f t="shared" si="11"/>
        <v>6614995</v>
      </c>
      <c r="K61" s="262">
        <f t="shared" si="11"/>
        <v>2309103.16</v>
      </c>
      <c r="L61" s="761">
        <f t="shared" si="11"/>
        <v>262912702</v>
      </c>
      <c r="M61" s="262">
        <f t="shared" si="11"/>
        <v>9957031.9299999997</v>
      </c>
      <c r="N61" s="761">
        <f t="shared" si="11"/>
        <v>6728758</v>
      </c>
      <c r="O61" s="262">
        <f t="shared" si="11"/>
        <v>269400</v>
      </c>
    </row>
    <row r="63" spans="1:16" ht="15.75" thickBot="1" x14ac:dyDescent="0.3"/>
    <row r="64" spans="1:16" ht="15.75" thickBot="1" x14ac:dyDescent="0.3">
      <c r="A64" s="741" t="s">
        <v>1060</v>
      </c>
      <c r="B64" s="742"/>
      <c r="C64" s="742"/>
      <c r="D64" s="743"/>
    </row>
    <row r="65" spans="1:4" x14ac:dyDescent="0.25">
      <c r="A65" s="744"/>
      <c r="B65" s="716" t="s">
        <v>1053</v>
      </c>
      <c r="C65" s="717"/>
      <c r="D65" s="718">
        <f>E61+G61+I61+O61</f>
        <v>7920629.7300000004</v>
      </c>
    </row>
    <row r="66" spans="1:4" x14ac:dyDescent="0.25">
      <c r="A66" s="745" t="s">
        <v>1061</v>
      </c>
      <c r="B66" s="719" t="s">
        <v>1054</v>
      </c>
      <c r="C66" s="720"/>
      <c r="D66" s="721">
        <f>K61</f>
        <v>2309103.16</v>
      </c>
    </row>
    <row r="67" spans="1:4" ht="15.75" thickBot="1" x14ac:dyDescent="0.3">
      <c r="A67" s="746"/>
      <c r="B67" s="722" t="s">
        <v>982</v>
      </c>
      <c r="C67" s="723"/>
      <c r="D67" s="724">
        <f>D65+D66</f>
        <v>10229732.890000001</v>
      </c>
    </row>
  </sheetData>
  <sheetProtection algorithmName="SHA-512" hashValue="dMmkDvRwpd2rZwCCAJ+4LEzsCiGelk6+hpt/B6AkvZrA/eQ7ELyISnGXlwONHT5fdcM3P0a7AkjHXsWwdGMYzw==" saltValue="Y54wbjFNT+r1c5OM6mo7/A==" spinCount="100000" sheet="1" objects="1" scenarios="1"/>
  <mergeCells count="50">
    <mergeCell ref="H2:I2"/>
    <mergeCell ref="A17:O17"/>
    <mergeCell ref="B2:C2"/>
    <mergeCell ref="D2:E2"/>
    <mergeCell ref="F2:G2"/>
    <mergeCell ref="T2:U2"/>
    <mergeCell ref="R2:S2"/>
    <mergeCell ref="J2:K2"/>
    <mergeCell ref="P2:Q2"/>
    <mergeCell ref="N2:O2"/>
    <mergeCell ref="L2:M2"/>
    <mergeCell ref="H56:I56"/>
    <mergeCell ref="L44:M44"/>
    <mergeCell ref="L56:M56"/>
    <mergeCell ref="J56:K56"/>
    <mergeCell ref="D43:M43"/>
    <mergeCell ref="H44:I44"/>
    <mergeCell ref="D44:E44"/>
    <mergeCell ref="D56:E56"/>
    <mergeCell ref="F56:G56"/>
    <mergeCell ref="A42:O42"/>
    <mergeCell ref="N32:O33"/>
    <mergeCell ref="H33:I33"/>
    <mergeCell ref="L19:M19"/>
    <mergeCell ref="D19:E19"/>
    <mergeCell ref="H19:I19"/>
    <mergeCell ref="J19:K19"/>
    <mergeCell ref="A18:A20"/>
    <mergeCell ref="B18:C19"/>
    <mergeCell ref="B32:C33"/>
    <mergeCell ref="A31:O31"/>
    <mergeCell ref="F19:G19"/>
    <mergeCell ref="N18:O19"/>
    <mergeCell ref="D18:M18"/>
    <mergeCell ref="A43:A45"/>
    <mergeCell ref="B43:C44"/>
    <mergeCell ref="N55:O56"/>
    <mergeCell ref="F33:G33"/>
    <mergeCell ref="J33:K33"/>
    <mergeCell ref="N43:O44"/>
    <mergeCell ref="F44:G44"/>
    <mergeCell ref="L33:M33"/>
    <mergeCell ref="J44:K44"/>
    <mergeCell ref="A54:O54"/>
    <mergeCell ref="A32:A34"/>
    <mergeCell ref="D32:M32"/>
    <mergeCell ref="D33:E33"/>
    <mergeCell ref="A55:A56"/>
    <mergeCell ref="D55:L55"/>
    <mergeCell ref="B55:C56"/>
  </mergeCells>
  <phoneticPr fontId="6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 Ekonomický rozvoj</vt:lpstr>
      <vt:lpstr>Vzdelávanie</vt:lpstr>
      <vt:lpstr>Infraštruktúra</vt:lpstr>
      <vt:lpstr>Moderná samospráva</vt:lpstr>
      <vt:lpstr>Kultúra, šport</vt:lpstr>
      <vt:lpstr>Sociálny rozvoj</vt:lpstr>
      <vt:lpstr>Životné prostredie</vt:lpstr>
      <vt:lpstr>Monitoring 2015-2023</vt:lpstr>
      <vt:lpstr>' Ekonomický rozvoj'!Oblasť_tlače</vt:lpstr>
      <vt:lpstr>Infraštruktúra!Oblasť_tlače</vt:lpstr>
      <vt:lpstr>'Kultúra, šport'!Oblasť_tlače</vt:lpstr>
      <vt:lpstr>'Moderná samospráva'!Oblasť_tlače</vt:lpstr>
      <vt:lpstr>'Sociálny rozvoj'!Oblasť_tlače</vt:lpstr>
      <vt:lpstr>Vzdelávanie!Oblasť_tlače</vt:lpstr>
      <vt:lpstr>'Životné prostredie'!Oblasť_tlače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Brieda</dc:creator>
  <cp:lastModifiedBy>Voskárová Tatiana   
</cp:lastModifiedBy>
  <cp:lastPrinted>2016-07-28T15:37:02Z</cp:lastPrinted>
  <dcterms:created xsi:type="dcterms:W3CDTF">2015-06-18T07:08:46Z</dcterms:created>
  <dcterms:modified xsi:type="dcterms:W3CDTF">2016-07-29T08:42:22Z</dcterms:modified>
</cp:coreProperties>
</file>